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Дефектная ведомость" sheetId="1" r:id="rId1"/>
    <sheet name="Source" sheetId="2" r:id="rId2"/>
    <sheet name="SourceObSm" sheetId="3" r:id="rId3"/>
    <sheet name="SmtRes" sheetId="4" r:id="rId4"/>
    <sheet name="EtalonRes" sheetId="5" r:id="rId5"/>
  </sheets>
  <definedNames>
    <definedName name="_xlnm.Print_Titles" localSheetId="0">'Дефектная ведомость'!$15:$15</definedName>
    <definedName name="_xlnm.Print_Area" localSheetId="0">'Дефектная ведомость'!$A$1:$D$86</definedName>
  </definedNames>
  <calcPr fullCalcOnLoad="1"/>
</workbook>
</file>

<file path=xl/sharedStrings.xml><?xml version="1.0" encoding="utf-8"?>
<sst xmlns="http://schemas.openxmlformats.org/spreadsheetml/2006/main" count="6340" uniqueCount="781">
  <si>
    <t>Smeta.RU  (495) 974-1589</t>
  </si>
  <si>
    <t>_PS_</t>
  </si>
  <si>
    <t>Smeta.RU</t>
  </si>
  <si>
    <t/>
  </si>
  <si>
    <t>Новый объект</t>
  </si>
  <si>
    <t>"СТАРТ". Зд. 538, участок ВОС. Тек ремонт пом-ий произв лаборатории_(без ГКЛ) (см 01-18-04)</t>
  </si>
  <si>
    <t>Кондратьев Г.В.</t>
  </si>
  <si>
    <t>Главный инженер</t>
  </si>
  <si>
    <t>ФГУП ФНПЦ "ПО "Старт" им.М.В. Проценко"</t>
  </si>
  <si>
    <t>Потапов В.В.</t>
  </si>
  <si>
    <t>Директор</t>
  </si>
  <si>
    <t>ООО "ПРОМТЕХСТРОЙ"</t>
  </si>
  <si>
    <t>Сметные нормы списания</t>
  </si>
  <si>
    <t>Коды ценников</t>
  </si>
  <si>
    <t>ТЕР-Пенза 2014</t>
  </si>
  <si>
    <t>ТР для Версии 10: Центральные регионы (для ТЕР Пенза 2014)</t>
  </si>
  <si>
    <t>Пензенская область редакция 2014 г</t>
  </si>
  <si>
    <t>I кв 2017 Поправки  для НБ 2001 года к ТЕР в ред. 2014 года</t>
  </si>
  <si>
    <t>Новая локальная смета</t>
  </si>
  <si>
    <t>Демонтажные работы</t>
  </si>
  <si>
    <t>1</t>
  </si>
  <si>
    <t>57-2-1</t>
  </si>
  <si>
    <t>Разборка покрытий полов из линолеума</t>
  </si>
  <si>
    <t>100 м2 покрытия</t>
  </si>
  <si>
    <t>ТЕР57-2-1 Пр. Минстроя России от 27.02.2015 № 140/пр</t>
  </si>
  <si>
    <t>Ремонтно-строительные работы</t>
  </si>
  <si>
    <t>Полы</t>
  </si>
  <si>
    <t>рФЕР-57</t>
  </si>
  <si>
    <t>2</t>
  </si>
  <si>
    <t>57-2-2</t>
  </si>
  <si>
    <t>Разборка покрытий полов из плиток поливинилхлоридных</t>
  </si>
  <si>
    <t>ТЕР57-2-2 Пр. Минстроя России от 27.02.2015 № 140/пр</t>
  </si>
  <si>
    <t>3</t>
  </si>
  <si>
    <t>57-2-3</t>
  </si>
  <si>
    <t>Разборка покрытий полов из керамических плиток</t>
  </si>
  <si>
    <t>ТЕР57-2-3 Пр. Минстроя России от 27.02.2015 № 140/пр</t>
  </si>
  <si>
    <t>4</t>
  </si>
  <si>
    <t>57-3-1</t>
  </si>
  <si>
    <t>Разборка плинтусов деревянных</t>
  </si>
  <si>
    <t>100 м плинтуса</t>
  </si>
  <si>
    <t>ТЕР57-3-1 Пр. Минстроя России от 27.02.2015 № 140/пр</t>
  </si>
  <si>
    <t>5</t>
  </si>
  <si>
    <t>63-7-5</t>
  </si>
  <si>
    <t>Разборка облицовки стен из керамических глазурованных плиток</t>
  </si>
  <si>
    <t>100 м2 поверхности облицовки</t>
  </si>
  <si>
    <t>ТЕР63-7-5 Пр. Минстроя России от 27.02.2015 № 140/пр</t>
  </si>
  <si>
    <t>Стекольные, обойные, облицовочные работы</t>
  </si>
  <si>
    <t>рФЕР-63</t>
  </si>
  <si>
    <t>6</t>
  </si>
  <si>
    <t>15-01-047-16</t>
  </si>
  <si>
    <t>Разборка потолков из панелей ПВХ</t>
  </si>
  <si>
    <t>ТЕР15-01-047-16 Пр. Минстроя России от 27.02.2015 № 140/пр</t>
  </si>
  <si>
    <t>Поправка: МДС 81-36.2004, п.3.3.1.б  Наименование: При демонтаже сборных деревянных конструкций</t>
  </si>
  <si>
    <t>)*0</t>
  </si>
  <si>
    <t>)*0,8</t>
  </si>
  <si>
    <t>Общестроительные работы</t>
  </si>
  <si>
    <t>Отделочные работы</t>
  </si>
  <si>
    <t>ФЕР-15</t>
  </si>
  <si>
    <t>Поправка: МДС 81-36.2004, п.3.3.1.б</t>
  </si>
  <si>
    <t>*0,9</t>
  </si>
  <si>
    <t>*0,85</t>
  </si>
  <si>
    <t>7</t>
  </si>
  <si>
    <t>46-04-012-3</t>
  </si>
  <si>
    <t>Разборка деревянных заполнений проемов дверных</t>
  </si>
  <si>
    <t>100 м2</t>
  </si>
  <si>
    <t>ТЕР46-04-012-3 Пр. Минстроя России от 27.02.2015 № 140/пр</t>
  </si>
  <si>
    <t>Реконструкция зданий и сооружений</t>
  </si>
  <si>
    <t>ФЕР-46</t>
  </si>
  <si>
    <t>8</t>
  </si>
  <si>
    <t>46-04-012-1</t>
  </si>
  <si>
    <t>Разборка деревянных заполнений проемов оконных с подоконными досками</t>
  </si>
  <si>
    <t>ТЕР46-04-012-1 Пр. Минстроя России от 27.02.2015 № 140/пр</t>
  </si>
  <si>
    <t>9</t>
  </si>
  <si>
    <t>69-15-1</t>
  </si>
  <si>
    <t>Затаривание строительного мусора в мешки</t>
  </si>
  <si>
    <t>1 Т</t>
  </si>
  <si>
    <t>ТЕР69-15-1 Пр. Минстроя России от 27.02.2015 № 140/пр</t>
  </si>
  <si>
    <t>Прочие ремонтно-строительные работы</t>
  </si>
  <si>
    <t>рФЕР-69</t>
  </si>
  <si>
    <t>10</t>
  </si>
  <si>
    <t>т01-01-01-041</t>
  </si>
  <si>
    <t>Погрузка при автомобильных перевозках мусора строительного с погрузкой вручную</t>
  </si>
  <si>
    <t>1 Т ГРУЗА</t>
  </si>
  <si>
    <t>ТЕРт01-01-01-041 Пр. Минстроя России от 27.02.2015 № 140/пр</t>
  </si>
  <si>
    <t>Погрузочно-разгрузочные работы</t>
  </si>
  <si>
    <t>Перевозка грузов , (ФССЦпр 2011-изм. № 4-6, раздел 1):  погрузочно-разгрузочные работы  (НР и СП в прям. затратах )</t>
  </si>
  <si>
    <t>ФССЦпр  пог. а/п (2011,изм. 4-6)</t>
  </si>
  <si>
    <t>11</t>
  </si>
  <si>
    <t>т03-21-01-020</t>
  </si>
  <si>
    <t>Перевозка грузов I класса автомобилями-самосвалами грузоподъемностью 10 т работающих вне карьера на расстояние до 20 км</t>
  </si>
  <si>
    <t>ТЕРт03-21-01-020 Пр. Минстроя России от 27.02.2015 № 140/пр</t>
  </si>
  <si>
    <t>Перевозка грузов авто/транспортом</t>
  </si>
  <si>
    <t>Перевозка грузов. Автомобильные перевозки  ( 2003 г., ч.1;  ФССЦпр-2011-изм. № 4-6 , раздел 3; )</t>
  </si>
  <si>
    <t>ФССЦ а/п (2003/2011 изм. 4-6)</t>
  </si>
  <si>
    <t>Стены</t>
  </si>
  <si>
    <t>12</t>
  </si>
  <si>
    <t>10-05-009-1</t>
  </si>
  <si>
    <t>100 м2 стен (за вычетом проемов)</t>
  </si>
  <si>
    <t>ТЕР10-05-009-1 Пр. Минстроя России от 27.02.2015 № 140/пр</t>
  </si>
  <si>
    <t>)*1,25</t>
  </si>
  <si>
    <t>)*1,15</t>
  </si>
  <si>
    <t>Деревянные конструкции</t>
  </si>
  <si>
    <t>ФЕР-10</t>
  </si>
  <si>
    <t>Поправка: 00_0_пенза_1</t>
  </si>
  <si>
    <t>12,1</t>
  </si>
  <si>
    <t>101-2509</t>
  </si>
  <si>
    <t>Листы гипсокартонные ГКЛ 12,5 мм</t>
  </si>
  <si>
    <t>м2</t>
  </si>
  <si>
    <t>ССЦ Пенз. обл.101-2509 Пр. Минстроя России от 27.02.2015 № 140/пр</t>
  </si>
  <si>
    <t>Материалы строительные</t>
  </si>
  <si>
    <t>Материалы и конструкции ( строительные ) по ценникам и каталогом</t>
  </si>
  <si>
    <t>ФССЦст</t>
  </si>
  <si>
    <t>12,2</t>
  </si>
  <si>
    <t>101-2512</t>
  </si>
  <si>
    <t>Листы гипсокартонные ГКЛВ 12,5 мм</t>
  </si>
  <si>
    <t>ССЦ Пенз. обл.101-2512 Пр. Минстроя России от 27.02.2015 № 140/пр</t>
  </si>
  <si>
    <t>13</t>
  </si>
  <si>
    <t>15-02-019-3</t>
  </si>
  <si>
    <t>Сплошное выравнивание внутренних поверхностей (однослойное оштукатуривание)из сухих растворных смесей толщиной до 20 мм стен (под плитку, обои и декор.штукатурку) (МАТ=2)</t>
  </si>
  <si>
    <t>100 м2 оштукатуриваемой поверхности</t>
  </si>
  <si>
    <t>ТЕР15-02-019-3 Пр. Минстроя России от 27.02.2015 № 140/пр</t>
  </si>
  <si>
    <t>)*2</t>
  </si>
  <si>
    <t>14</t>
  </si>
  <si>
    <t>101-2416</t>
  </si>
  <si>
    <t>Грунтовка «Бетоконтакт», КНАУФ</t>
  </si>
  <si>
    <t>кг</t>
  </si>
  <si>
    <t>ССЦ Пенз. обл.101-2416 Пр. Минстроя России от 27.02.2015 № 140/пр</t>
  </si>
  <si>
    <t>15</t>
  </si>
  <si>
    <t>15-04-048-7</t>
  </si>
  <si>
    <t>Отделка стен внутри помещений мелкозернистыми декоративными покрытиями из минеральных или полимерминеральных пастовых составов на латексной основе по подготовленной поверхности, состав с наполнителем из среднезернистого минерала (размер зерна до 3 мм)</t>
  </si>
  <si>
    <t>100 м2 отделываемой поверхности</t>
  </si>
  <si>
    <t>ТЕР15-04-048-7 Пр. Минстроя России от 27.02.2015 № 140/пр</t>
  </si>
  <si>
    <t>16</t>
  </si>
  <si>
    <t>15-04-005-3</t>
  </si>
  <si>
    <t>Окраска поливинилацетатными водоэмульсионными составами улучшенная по штукатурке стен</t>
  </si>
  <si>
    <t>100 м2 окрашиваемой поверхности</t>
  </si>
  <si>
    <t>ТЕР15-04-005-3 Пр. Минстроя России от 27.02.2015 № 140/пр</t>
  </si>
  <si>
    <t>17</t>
  </si>
  <si>
    <t>15-04-006-3</t>
  </si>
  <si>
    <t>Покрытие поверхностей грунтовкой глубокого проникновения за 1 раз стен</t>
  </si>
  <si>
    <t>ТЕР15-04-006-3 Пр. Минстроя России от 27.02.2015 № 140/пр</t>
  </si>
  <si>
    <t>17,1</t>
  </si>
  <si>
    <t>101-3451</t>
  </si>
  <si>
    <t>Грунтовка акриловая ВД-АК-133</t>
  </si>
  <si>
    <t>т</t>
  </si>
  <si>
    <t>ССЦ Пенз. обл.101-3451 Пр. Минстроя России от 27.02.2015 № 140/пр</t>
  </si>
  <si>
    <t>18</t>
  </si>
  <si>
    <t>15-04-027-5</t>
  </si>
  <si>
    <t>Шпатлевка стен</t>
  </si>
  <si>
    <t>ТЕР15-04-027-5 Пр. Минстроя России от 27.02.2015 № 140/пр</t>
  </si>
  <si>
    <t>19</t>
  </si>
  <si>
    <t>15-06-001-2</t>
  </si>
  <si>
    <t>Оклейка обоями стен по монолитной штукатурке и бетону тиснеными и плотными</t>
  </si>
  <si>
    <t>100 м2 оклеиваемой и обиваемой поверхности</t>
  </si>
  <si>
    <t>ТЕР15-06-001-2 Пр. Минстроя России от 27.02.2015 № 140/пр</t>
  </si>
  <si>
    <t>20</t>
  </si>
  <si>
    <t>15-04-005-5</t>
  </si>
  <si>
    <t>Окраска поливинилацетатными водоэмульсионными составами улучшенная по сборным конструкциям стен, подготовленным под окраску (по обоям)</t>
  </si>
  <si>
    <t>ТЕР15-04-005-5 Пр. Минстроя России от 27.02.2015 № 140/пр</t>
  </si>
  <si>
    <t>21</t>
  </si>
  <si>
    <t>21,1</t>
  </si>
  <si>
    <t>22</t>
  </si>
  <si>
    <t>15-01-019-5</t>
  </si>
  <si>
    <t>Гладкая облицовка стен, столбов, пилястр и откосов (без карнизных, плинтусных и угловых плиток) без установки плиток туалетного гарнитура на клее из сухих смесей по кирпичу и бетону</t>
  </si>
  <si>
    <t>ТЕР15-01-019-5 Пр. Минстроя России от 27.02.2015 № 140/пр</t>
  </si>
  <si>
    <t>Потолок</t>
  </si>
  <si>
    <t>23</t>
  </si>
  <si>
    <t>15-02-019-4</t>
  </si>
  <si>
    <t>Сплошное выравнивание внутренних поверхностей (однослойное оштукатуривание)из сухих растворных смесей толщиной до 10 мм потолков</t>
  </si>
  <si>
    <t>ТЕР15-02-019-4 Пр. Минстроя России от 27.02.2015 № 140/пр</t>
  </si>
  <si>
    <t>24</t>
  </si>
  <si>
    <t>25</t>
  </si>
  <si>
    <t>15-04-027-6</t>
  </si>
  <si>
    <t>Шпатлевка потолков</t>
  </si>
  <si>
    <t>ТЕР15-04-027-6 Пр. Минстроя России от 27.02.2015 № 140/пр</t>
  </si>
  <si>
    <t>26</t>
  </si>
  <si>
    <t>15-04-006-1</t>
  </si>
  <si>
    <t>Покрытие поверхностей грунтовкой глубокого проникновения за 1 раз потолков</t>
  </si>
  <si>
    <t>ТЕР15-04-006-1 Пр. Минстроя России от 27.02.2015 № 140/пр</t>
  </si>
  <si>
    <t>26,1</t>
  </si>
  <si>
    <t>27</t>
  </si>
  <si>
    <t>15-04-005-4</t>
  </si>
  <si>
    <t>Окраска поливинилацетатными водоэмульсионными составами улучшенная по штукатурке потолков</t>
  </si>
  <si>
    <t>ТЕР15-04-005-4 Пр. Минстроя России от 27.02.2015 № 140/пр</t>
  </si>
  <si>
    <t>28</t>
  </si>
  <si>
    <t>15-01-047-15</t>
  </si>
  <si>
    <t>Устройство подвесных потолков типа &lt;Армстронг&gt; по каркасу из оцинкованного профиля</t>
  </si>
  <si>
    <t>ТЕР15-01-047-15 Пр. Минстроя России от 27.02.2015 № 140/пр</t>
  </si>
  <si>
    <t>29</t>
  </si>
  <si>
    <t>10-05-011-2</t>
  </si>
  <si>
    <t>100 м2 потолка</t>
  </si>
  <si>
    <t>ТЕР10-05-011-2 Пр. Минстроя России от 27.02.2015 № 140/пр</t>
  </si>
  <si>
    <t>29,1</t>
  </si>
  <si>
    <t>201-0819</t>
  </si>
  <si>
    <t>Тяга подвеса 500</t>
  </si>
  <si>
    <t>шт.</t>
  </si>
  <si>
    <t>ССЦ Пенз. обл.201-0819 Пр. Минстроя России от 27.02.2015 № 140/пр</t>
  </si>
  <si>
    <t>29,2</t>
  </si>
  <si>
    <t>29,3</t>
  </si>
  <si>
    <t>Листы гипсокартонные ГКЛВ 9,5 мм (прим.)</t>
  </si>
  <si>
    <t>30</t>
  </si>
  <si>
    <t>15-04-005-6</t>
  </si>
  <si>
    <t>Окраска поливинилацетатными водоэмульсионными составами улучшенная по сборным конструкциям потолков, подготовленным под окраску</t>
  </si>
  <si>
    <t>ТЕР15-04-005-6 Пр. Минстроя России от 27.02.2015 № 140/пр</t>
  </si>
  <si>
    <t>31</t>
  </si>
  <si>
    <t>Покрытие поверхностей грунтовкой глубокого проникновения за 1 раз полов</t>
  </si>
  <si>
    <t>31,1</t>
  </si>
  <si>
    <t>32</t>
  </si>
  <si>
    <t>11-01-011-1</t>
  </si>
  <si>
    <t>Устройство стяжек цементных толщиной 20 мм</t>
  </si>
  <si>
    <t>100 м2 стяжки</t>
  </si>
  <si>
    <t>ТЕР11-01-011-1 Пр. Минстроя России от 27.02.2015 № 140/пр</t>
  </si>
  <si>
    <t>ФЕР-11</t>
  </si>
  <si>
    <t>33</t>
  </si>
  <si>
    <t>11-01-011-2</t>
  </si>
  <si>
    <t>Устройство стяжек на каждые 5 мм изменения толщины стяжки добавлять или исключать к расценке 11-01-011-01 (к=2 до общ.толщ.30мм)</t>
  </si>
  <si>
    <t>ТЕР11-01-011-2 Пр. Минстроя России от 27.02.2015 № 140/пр</t>
  </si>
  <si>
    <t>)*1,25)*2</t>
  </si>
  <si>
    <t>)*1,15)*2</t>
  </si>
  <si>
    <t>34</t>
  </si>
  <si>
    <t>11-01-047-1</t>
  </si>
  <si>
    <t>Устройство покрытий из плит керамогранитных размером 30х30 см</t>
  </si>
  <si>
    <t>ТЕР11-01-047-1 Пр. Минстроя России от 27.02.2015 № 140/пр</t>
  </si>
  <si>
    <t>34,1</t>
  </si>
  <si>
    <t>101-4486</t>
  </si>
  <si>
    <t>Гранит керамический многоцветный неполированный, размером 400х400х9 мм</t>
  </si>
  <si>
    <t>ССЦ Пенз. обл.101-4486 Пр. Минстроя России от 27.02.2015 № 140/пр</t>
  </si>
  <si>
    <t>35</t>
  </si>
  <si>
    <t>101-4484</t>
  </si>
  <si>
    <t>Гранит керамический многоцветный неполированный, размером 300х300х8 мм</t>
  </si>
  <si>
    <t>ССЦ Пенз. обл.101-4484 Пр. Минстроя России от 27.02.2015 № 140/пр</t>
  </si>
  <si>
    <t>36</t>
  </si>
  <si>
    <t>37</t>
  </si>
  <si>
    <t>11-01-039-4</t>
  </si>
  <si>
    <t>Устройство плинтусов из плиток керамических</t>
  </si>
  <si>
    <t>ТЕР11-01-039-4 Пр. Минстроя России от 27.02.2015 № 140/пр</t>
  </si>
  <si>
    <t>38</t>
  </si>
  <si>
    <t>11-01-036-4</t>
  </si>
  <si>
    <t>Устройство покрытий из линолеума насухо со свариванием полотнищ в стыках</t>
  </si>
  <si>
    <t>ТЕР11-01-036-4 Пр. Минстроя России от 27.02.2015 № 140/пр</t>
  </si>
  <si>
    <t>39</t>
  </si>
  <si>
    <t>11-01-040-3</t>
  </si>
  <si>
    <t>Устройство плинтусов поливинилхлоридных на винтах самонарезающих</t>
  </si>
  <si>
    <t>ТЕР11-01-040-3 Пр. Минстроя России от 27.02.2015 № 140/пр</t>
  </si>
  <si>
    <t>Проемы</t>
  </si>
  <si>
    <t>40</t>
  </si>
  <si>
    <t>10-01-034-8</t>
  </si>
  <si>
    <t>Установка в жилых и общественных зданиях оконных блоков из ПВХ профилей поворотных (откидных, поворотно-откидных) с площадью проема более 2 м2 трехстворчатых, в том числе при наличии створок глухого остекления</t>
  </si>
  <si>
    <t>100 м2 проемов</t>
  </si>
  <si>
    <t>ТЕР10-01-034-8 Пр. Минстроя России от 27.02.2015 № 140/пр</t>
  </si>
  <si>
    <t>41</t>
  </si>
  <si>
    <t>10-01-035-2</t>
  </si>
  <si>
    <t>Установка подоконных досок из ПВХ в панельных стенах</t>
  </si>
  <si>
    <t>100 п. м</t>
  </si>
  <si>
    <t>ТЕР10-01-035-2 Пр. Минстроя России от 27.02.2015 № 140/пр</t>
  </si>
  <si>
    <t>42</t>
  </si>
  <si>
    <t>101-2908</t>
  </si>
  <si>
    <t>Доски подоконные ПВХ, шириной 400 мм</t>
  </si>
  <si>
    <t>м</t>
  </si>
  <si>
    <t>ССЦ Пенз. обл.101-2908 Пр. Минстроя России от 27.02.2015 № 140/пр</t>
  </si>
  <si>
    <t>43</t>
  </si>
  <si>
    <t>10-01-047-1</t>
  </si>
  <si>
    <t>Установка блоков из ПВХ в наружных и внутренних дверных проемах в каменных стенах площадью проема до 3 м2</t>
  </si>
  <si>
    <t>ТЕР10-01-047-1 Пр. Минстроя России от 27.02.2015 № 140/пр</t>
  </si>
  <si>
    <t>44</t>
  </si>
  <si>
    <t>10-01-039-1</t>
  </si>
  <si>
    <t>ТЕР10-01-039-1 Пр. Минстроя России от 27.02.2015 № 140/пр</t>
  </si>
  <si>
    <t>=0</t>
  </si>
  <si>
    <t>45</t>
  </si>
  <si>
    <t>прайс "МебельДрев" 01.2018</t>
  </si>
  <si>
    <t>Дверь ТР-2 одностворчатая в комплекте с наличником    Цена=5520/1,18/5,85*1,02*1,04</t>
  </si>
  <si>
    <t>=5520/1,18/5,85*1,02*1,04</t>
  </si>
  <si>
    <t>Материалы, изделия и конструкции</t>
  </si>
  <si>
    <t>материалы (03)</t>
  </si>
  <si>
    <t>46</t>
  </si>
  <si>
    <t>Дверь ТР-2 двустворчатая в комплекте с наличником    Цена=8965/1,18/5,85*1,02*1,04</t>
  </si>
  <si>
    <t>=8965/1,18/5,85*1,02*1,04</t>
  </si>
  <si>
    <t>47</t>
  </si>
  <si>
    <t>101-1921</t>
  </si>
  <si>
    <t>Пена монтажная для герметизации стыков в баллончике емкостью 0,85 л</t>
  </si>
  <si>
    <t>ССЦ Пенз. обл.101-1921 Пр. Минстроя России от 27.02.2015 № 140/пр</t>
  </si>
  <si>
    <t>48</t>
  </si>
  <si>
    <t>101-0889</t>
  </si>
  <si>
    <t>Скобяные изделия для блоков входных дверей в помещение однопольных</t>
  </si>
  <si>
    <t>компл.</t>
  </si>
  <si>
    <t>ССЦ Пенз. обл.101-0889 Пр. Минстроя России от 27.02.2015 № 140/пр</t>
  </si>
  <si>
    <t>49</t>
  </si>
  <si>
    <t>101-0890</t>
  </si>
  <si>
    <t>Скобяные изделия для блоков входных дверей в помещение двупольных</t>
  </si>
  <si>
    <t>ССЦ Пенз. обл.101-0890 Пр. Минстроя России от 27.02.2015 № 140/пр</t>
  </si>
  <si>
    <t>50</t>
  </si>
  <si>
    <t>101-0951</t>
  </si>
  <si>
    <t>Замок врезной оцинкованный с цилиндровым механизмом из латуни</t>
  </si>
  <si>
    <t>ССЦ Пенз. обл.101-0951 Пр. Минстроя России от 27.02.2015 № 140/пр</t>
  </si>
  <si>
    <t>Входная группа</t>
  </si>
  <si>
    <t>51</t>
  </si>
  <si>
    <t>коммерч предложение 2018г.</t>
  </si>
  <si>
    <t>=352980/1,18/5,85*1,02*1,055</t>
  </si>
  <si>
    <t>ПЗ</t>
  </si>
  <si>
    <t>Прямые затраты</t>
  </si>
  <si>
    <t>СтМат</t>
  </si>
  <si>
    <t>Стоимость материальных ресурсов</t>
  </si>
  <si>
    <t>СтМатЗак</t>
  </si>
  <si>
    <t>Стоимость материалов заказчика</t>
  </si>
  <si>
    <t>Оборуд</t>
  </si>
  <si>
    <t>Стоимость оборудования</t>
  </si>
  <si>
    <t>ОборудЗак</t>
  </si>
  <si>
    <t>Стоимость оборудования заказчика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</si>
  <si>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</si>
  <si>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</si>
  <si>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</si>
  <si>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</si>
  <si>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</si>
  <si>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</si>
  <si>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</si>
  <si>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</si>
  <si>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</si>
  <si>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</si>
  <si>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</si>
  <si>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</si>
  <si>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</si>
  <si>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</si>
  <si>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</si>
  <si>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</si>
  <si>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</si>
  <si>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</si>
  <si>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</si>
  <si>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</si>
  <si>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</si>
  <si>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</si>
  <si>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</si>
  <si>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</si>
  <si>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</si>
  <si>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</si>
  <si>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Итого прямые затраты по смете с учетом коэффициентов к итогам (к-1,15 к ОЗП, ЭММ, ЗПМ)</t>
  </si>
  <si>
    <t>пз1</t>
  </si>
  <si>
    <t>стм</t>
  </si>
  <si>
    <t>Стоимость материалов</t>
  </si>
  <si>
    <t>эмм1</t>
  </si>
  <si>
    <t>зпм1</t>
  </si>
  <si>
    <t>озп1</t>
  </si>
  <si>
    <t>трудстр1</t>
  </si>
  <si>
    <t>трудмаш1</t>
  </si>
  <si>
    <t>Итог2</t>
  </si>
  <si>
    <t>Итог3</t>
  </si>
  <si>
    <t>Итог4</t>
  </si>
  <si>
    <t>Итого по смете в ценах 2001г.</t>
  </si>
  <si>
    <t>Итого</t>
  </si>
  <si>
    <t>ИТОГО в текущих ценах с коэффициентом 5,22</t>
  </si>
  <si>
    <t>5,85</t>
  </si>
  <si>
    <t>НДС</t>
  </si>
  <si>
    <t>НДС 18%</t>
  </si>
  <si>
    <t>ВСЕГО</t>
  </si>
  <si>
    <t>ВСЕГО с НДС</t>
  </si>
  <si>
    <t>СТР_РЕК</t>
  </si>
  <si>
    <t>СТРОИТЕЛЬСТВО и РЕКОНСТРУКЦИЯ  зданий и сооружений всех назначений</t>
  </si>
  <si>
    <t>РЕМ_ЖИЛ</t>
  </si>
  <si>
    <t>КАП. РЕМ. ЖИЛЫХ И ОБЩЕСТВЕННЫХ ЗДАНИЙ</t>
  </si>
  <si>
    <t>РЕМ_ПР</t>
  </si>
  <si>
    <t>КАП. РЕМ. ПРОИЗВОДСТВЕННЫХ ЗД, и СООРУЖЕНИЙ,  НАРУЖНЫХ ИНЖЕНЕРНЫХ СЕТЕЙ, УЛИЦ И ДОРОГ МЕСТНОГО ЗНАЧЕНИЯ, МОСТОВ И ПУТЕПРОВОДОВ</t>
  </si>
  <si>
    <t>УПР</t>
  </si>
  <si>
    <t>{вкл} - УПРОЩЕННОЕ НАЛОГООБЛОЖЕНИЕ</t>
  </si>
  <si>
    <t>Для всех  расценок. (  при применении упрощенной системы налогообложения)  · {УПР} - ( вкл.)    -  при упрощенной системе   ;  к = 0,9 к СП ( к= 0,7 к НР отменен с 1.01.11)  · {УПР} - ( выкл.) -  при  обычной системе налогообложения</t>
  </si>
  <si>
    <t>ХОЗ</t>
  </si>
  <si>
    <t>{вкл} - ХОЗЯЙСТВЕННЫЙ СПОСОБ</t>
  </si>
  <si>
    <t>Для всех  расценок. (  при хозяйственном способе производства работ):  · {ХОЗ} - ( вкл.)    -  при  хоз. способе (к=0,6 к НР )  · {ХОЗ} - ( выкл.) -  при обычном способе производства работ</t>
  </si>
  <si>
    <t>СЛЖ</t>
  </si>
  <si>
    <t>{вкл} -  При  РЕКОНСТРУКЦИИ сложных объектов, РЕКОНСТРУКЦИИ и КАП. РЕМОНТЕ объектов с дейст. яд. реакторами</t>
  </si>
  <si>
    <t>Для сборников ФЕР ( при производстве работ на технически сложных объектах ):  ·  { СЛЖ } - (вкл.)    - работа на сложных объектах  (к=1,2 к НР)           ·  { СЛЖ } - (выкл.) - работа на обычных объектах</t>
  </si>
  <si>
    <t>М/Т/Я</t>
  </si>
  <si>
    <t>- При использовании базисно-индексного метода по СМР. коэффициенты к НР =0,85 и к СП-0,8 не назначаются  - Работы по строительству мостов, тоннелей, метрополитенов, атомных станций, объектов с ядерным топливом и радиокативными отходами</t>
  </si>
  <si>
    <t>ОПТ/В</t>
  </si>
  <si>
    <t>{вкл}    - Прокладка  МЕЖДУГОРОДНИХ  ВОЛОКОННО-ОПТИЧЕСКИХ ЛИНИЙ (для ФЕРм10, отд. 6 разд.3)  {выкл} - Прокладка  ГОРОДСКИХ               ВОЛОКОННО-ОПТИТЕСКИХ ЛИНИЙ  (для ФЕРм10, отд. 6 разд.3)</t>
  </si>
  <si>
    <t>Для сборников ФЕРм-10  ( волоконно-оптические линии связи ): ·  {М_ГОР_опт} -  ( вкл.)  - междугородные сети связи ( НР=120% , СП=70% )           ·  {М_ГОР_опт} - ( выкл.) - городские сети связи  ( НР=100%; СП=65%)</t>
  </si>
  <si>
    <t>ЗАКР</t>
  </si>
  <si>
    <t>{вкл}   -  Обслуживающие и сопутстующие работы в тоннелях при  производве работ ЗАКРЫТЫМ СПОСОБОМ   {выкл} - Обслуживающие и сопутстующие работы в тоннелях при  производве работ  ОТКРЫТЫМ                       (ФЕР-29, разд.04 )</t>
  </si>
  <si>
    <t>Для сборника ФЕР -29 ( сопутствующие работы в тоннелях и метро. ): ·  {ЗАКР} - (вкл.)     -  при выполнении работ в тоннелях  и метро закрытым способом  (НР=145% , СП=75%); ·                {ЗАКР} - (выкл.) -   при выполнении работ в тоннелях и метро  отк</t>
  </si>
  <si>
    <t>АВИ</t>
  </si>
  <si>
    <t>(вкл)   -  При работах по ДИСПЕТЧЕРЕЗАЦИИ управления движением АВИАТРАНСПОРТОМ {вкл}  (монтажные работы )</t>
  </si>
  <si>
    <t>Для сборников ФЕРм 08;10;11 :    · {мАВИА} -  (вкл.)     -  производство монтажных  работы по диспетчеризации управления  движением авиатранспортном (НР=95%, СП=55%) ;    ·            {мАВИА} -  (выкл. ) -  при производстве работ на прочих объектах , кром</t>
  </si>
  <si>
    <t>АЭС</t>
  </si>
  <si>
    <t>(вкл)  -  Производство эл./монт. работ на АЭС ( ФЕРм -08 , отдел 01-03 ),  и контроль свар. швов  на АЭС {вкл}  (ФЕРм-39, отд. 02 и 03 )  (вык) -  Произовдство эл./монт. работ  и и контроль свар. швов на ОБЫЧНЫХ СООРУЖ,</t>
  </si>
  <si>
    <t>Для сборника ФЕРм -39  и ФЕРМ-08  ( при работах по контролю сварных соединений) :    {мАЭС} - ( вкл.)  -     при выполнении работ по на АЭС  (HР=101%; СП= 68%;             {мАЭС} - (выкл.) -  при выполнении работ  на обычных объектах</t>
  </si>
  <si>
    <t>Инд_исп.Сводный</t>
  </si>
  <si>
    <t>Используется Индекс "по сводному"</t>
  </si>
  <si>
    <t>К_НР_РЕМ</t>
  </si>
  <si>
    <t>при ремонте жилых и общественных зданий если  ( если {РЕМ_ЖИЛ}= [вкл.]</t>
  </si>
  <si>
    <t>Для сборников  ФЕР и  ФЕРмр :  · Значение {_МДСрем_НР}= 0,90 -  при ремонте зданий жилого и гражданского назначений ( 0,90 к НР) ;  · Значение {_МДСрем_НР}= 1,00  - при строительстве  и реконструкции  объектов всех назначений</t>
  </si>
  <si>
    <t>К_СП_РЕМ</t>
  </si>
  <si>
    <t>к нормам СП при капитальном ремонте зданий и сооружений всех назначений ( если или {РЕМ_ЖИЛ}=[вкл] , или (РЕМ_ПР}=[вкл] )</t>
  </si>
  <si>
    <t>Для сборников  ФЕР и  ФЕРмр :   · Значение {_МДСрем_СП} = 0.85  -  при ремонте зданий всех назначений ( 0,85 к СП);   · Значение {_МДСрем_СП} = 1,00 -  при строительстве  и реконструкции  объектов всех назначений</t>
  </si>
  <si>
    <t>К_НР_05</t>
  </si>
  <si>
    <t>К нормам НР  с 1.01.2005 по 1.01.2011</t>
  </si>
  <si>
    <t>Для норм НР с 1.01.2011 года:  · {_ТЕК_НР} = 0.85  -  Коэффициент   учитывающий изменение нормы страховых взносов с  1.01.1 - (при расчете в текущем уровне цен  индексами по статьям затрат )  · {_ТЕК_НР} = 1,00  -  при расчет в текущем уровне цен и при уп</t>
  </si>
  <si>
    <t>К_НР_11</t>
  </si>
  <si>
    <t>Коэфф.  к НР для текущего уровня цен с 01.01.2011  при обычном и упрощенном налогообложении  при постатейной индексации</t>
  </si>
  <si>
    <t>К_СП_11</t>
  </si>
  <si>
    <t>Коэф. к  СП в текущем уровне цен  с 01.01.2011</t>
  </si>
  <si>
    <t>Для норм СП с 1.01.2011 года:  · {_ТЕК_СП} = 0.80  -  Коэффициент   учитывающий изменение нормы страховых взносов с  1.01.11 - (при расчете в текущем уровне цен  индексами по статьям затрат )  · {_ТЕК_СП} = 1,00  -  без учета</t>
  </si>
  <si>
    <t>К_НР_12</t>
  </si>
  <si>
    <t>Корректировка НР с 03.12.12   если (М/Т/Я) = {выкл.}</t>
  </si>
  <si>
    <t>К_СП_12</t>
  </si>
  <si>
    <t>Корректировка СП с 03.12.12  в текущем уровне цен по письму  2536-ИП/12/ГС от 27.11.12  ( если (М/Т/Я) = {выкл.} )</t>
  </si>
  <si>
    <t>К_НР_УПР</t>
  </si>
  <si>
    <t>Коэф. к  НР при упрощенном налогообложении    ( если {УПР} = [вкл] )</t>
  </si>
  <si>
    <t>К_СП_УПР</t>
  </si>
  <si>
    <t>Коэф. к СП при упрощенном налогообложении    ( если {УПР} = [вкл] )</t>
  </si>
  <si>
    <t>К_НР_ХОЗ</t>
  </si>
  <si>
    <t>Коэф. к НР при хозяйственном способе производства работ   ( если {ХОЗ}= {вкл} )</t>
  </si>
  <si>
    <t>К_НР_СЛЖ</t>
  </si>
  <si>
    <t>Коэф.  при реконструкции сложных объектов  и  кап. ремонте объектов с яд. реакторами   ( если {СЛЖ} = [вкл] )</t>
  </si>
  <si>
    <t>Р_ОКР</t>
  </si>
  <si>
    <t>Разрядность округления результата расчета НР и СП  ( с 01.01.2011 - до целых )</t>
  </si>
  <si>
    <t>К_НР_УПР_ПУ</t>
  </si>
  <si>
    <t>Коэф. к НР при упрощенном налогообложении ( если {УПР} = [вкл] ) для расценок на изготовление материалов, полуфабрикатов, а также металлических и трубопроводных заготовок, изготовляемых в построечных условиях</t>
  </si>
  <si>
    <t>Уровень цен</t>
  </si>
  <si>
    <t>_OBSM_</t>
  </si>
  <si>
    <t>1-1020-58</t>
  </si>
  <si>
    <t>Затраты труда рабочих (средний разряд 2,0)</t>
  </si>
  <si>
    <t>чел.-ч.</t>
  </si>
  <si>
    <t>Затраты труда машинистов</t>
  </si>
  <si>
    <t>чел.час</t>
  </si>
  <si>
    <t>030954</t>
  </si>
  <si>
    <t>ЦЭМ Пенз. обл.030954 Пр. Минстроя России от 27.02.2015 № 140/пр</t>
  </si>
  <si>
    <t>Подъемники грузоподъемностью до 500 кг одномачтовые, высота подъема 45 м</t>
  </si>
  <si>
    <t>маш.-ч</t>
  </si>
  <si>
    <t>1-1030-58</t>
  </si>
  <si>
    <t>Затраты труда рабочих (средний разряд 3,0)</t>
  </si>
  <si>
    <t>1-1021-58</t>
  </si>
  <si>
    <t>Затраты труда рабочих (средний разряд 2,1)</t>
  </si>
  <si>
    <t>050101</t>
  </si>
  <si>
    <t>ЦЭМ Пенз. обл.050101 Пр. Минстроя России от 27.02.2015 № 140/пр</t>
  </si>
  <si>
    <t>Компрессоры передвижные с двигателем внутреннего сгорания давлением до 686 кПа (7 ат), производительность  до 5 м3/мин</t>
  </si>
  <si>
    <t>330804</t>
  </si>
  <si>
    <t>ЦЭМ Пенз. обл.330804 Пр. Минстроя России от 27.02.2015 № 140/пр</t>
  </si>
  <si>
    <t>Молотки при работе от передвижных компрессорных станций отбойные пневматические</t>
  </si>
  <si>
    <t>1-1038-58</t>
  </si>
  <si>
    <t>Затраты труда рабочих (средний разряд 3,8)</t>
  </si>
  <si>
    <t>021141</t>
  </si>
  <si>
    <t>ЦЭМ Пенз. обл.021141 Пр. Минстроя России от 27.02.2015 № 140/пр</t>
  </si>
  <si>
    <t>Краны на автомобильном ходу при работе на других видах строительства 10 т</t>
  </si>
  <si>
    <t>030404</t>
  </si>
  <si>
    <t>ЦЭМ Пенз. обл.030404 Пр. Минстроя России от 27.02.2015 № 140/пр</t>
  </si>
  <si>
    <t>Лебедки электрические тяговым усилием до 31,39 кН (3,2 т)</t>
  </si>
  <si>
    <t>330206</t>
  </si>
  <si>
    <t>ЦЭМ Пенз. обл.330206 Пр. Минстроя России от 27.02.2015 № 140/пр</t>
  </si>
  <si>
    <t>Дрели электрические</t>
  </si>
  <si>
    <t>400001</t>
  </si>
  <si>
    <t>ЦЭМ Пенз. обл.400001 Пр. Минстроя России от 27.02.2015 № 140/пр</t>
  </si>
  <si>
    <t>Автомобили бортовые, грузоподъемность до 5 т</t>
  </si>
  <si>
    <t>206-1336</t>
  </si>
  <si>
    <t>ССЦ Пенз. обл.206-1336 Пр. Минстроя России от 27.02.2015 № 140/пр</t>
  </si>
  <si>
    <t>Рейка алюминиевая потолочная 100 мм</t>
  </si>
  <si>
    <t>206-1337</t>
  </si>
  <si>
    <t>ССЦ Пенз. обл.206-1337 Пр. Минстроя России от 27.02.2015 № 140/пр</t>
  </si>
  <si>
    <t>Гребенка несущая</t>
  </si>
  <si>
    <t>206-1339</t>
  </si>
  <si>
    <t>ССЦ Пенз. обл.206-1339 Пр. Минстроя России от 27.02.2015 № 140/пр</t>
  </si>
  <si>
    <t>Подвес в комплекте</t>
  </si>
  <si>
    <t>1-1024-58</t>
  </si>
  <si>
    <t>Затраты труда рабочих (средний разряд 2,4)</t>
  </si>
  <si>
    <t>1-1010-58</t>
  </si>
  <si>
    <t>Затраты труда рабочих (средний разряд 1,0)</t>
  </si>
  <si>
    <t>чел.ч</t>
  </si>
  <si>
    <t>ЧЕЛ.Ч</t>
  </si>
  <si>
    <t>101-5983</t>
  </si>
  <si>
    <t>ССЦ Пенз. обл.101-5983 Пр. Минстроя России от 27.02.2015 № 140/пр</t>
  </si>
  <si>
    <t>Мешки полипропиленовые (50 кг)</t>
  </si>
  <si>
    <t>400051</t>
  </si>
  <si>
    <t>ЦЭМ Пенз. обл.400051 Пр. Минстроя России от 27.02.2015 № 140/пр</t>
  </si>
  <si>
    <t>Автомобиль-самосвал, грузоподъемность до 7 т</t>
  </si>
  <si>
    <t>1-1035-58</t>
  </si>
  <si>
    <t>Затраты труда рабочих (средний разряд 3,5)</t>
  </si>
  <si>
    <t>134041</t>
  </si>
  <si>
    <t>ЦЭМ Пенз. обл.134041 Пр. Минстроя России от 27.02.2015 № 140/пр</t>
  </si>
  <si>
    <t>Шуруповерт</t>
  </si>
  <si>
    <t>330901</t>
  </si>
  <si>
    <t>ЦЭМ Пенз. обл.330901 Пр. Минстроя России от 27.02.2015 № 140/пр</t>
  </si>
  <si>
    <t>Ножницы электрические</t>
  </si>
  <si>
    <t>331451</t>
  </si>
  <si>
    <t>ЦЭМ Пенз. обл.331451 Пр. Минстроя России от 27.02.2015 № 140/пр</t>
  </si>
  <si>
    <t>Перфораторы электрические</t>
  </si>
  <si>
    <t>101-2387</t>
  </si>
  <si>
    <t>ССЦ Пенз. обл.101-2387 Пр. Минстроя России от 27.02.2015 № 140/пр</t>
  </si>
  <si>
    <t>Герметик строительный «RDPRO», 300 мл</t>
  </si>
  <si>
    <t>101-2430</t>
  </si>
  <si>
    <t>ССЦ Пенз. обл.101-2430 Пр. Минстроя России от 27.02.2015 № 140/пр</t>
  </si>
  <si>
    <t>Грунтовка «Тифенгрунд», КНАУФ</t>
  </si>
  <si>
    <t>101-2435</t>
  </si>
  <si>
    <t>ССЦ Пенз. обл.101-2435 Пр. Минстроя России от 27.02.2015 № 140/пр</t>
  </si>
  <si>
    <t>Клей «Перлфикс», КНАУФ</t>
  </si>
  <si>
    <t>101-2437</t>
  </si>
  <si>
    <t>ССЦ Пенз. обл.101-2437 Пр. Минстроя России от 27.02.2015 № 140/пр</t>
  </si>
  <si>
    <t>Шпаклевка «Унифлот», КНАУФ</t>
  </si>
  <si>
    <t>101-2438</t>
  </si>
  <si>
    <t>ССЦ Пенз. обл.101-2438 Пр. Минстроя России от 27.02.2015 № 140/пр</t>
  </si>
  <si>
    <t>Шпаклевка «Фугенфюллер», КНАУФ</t>
  </si>
  <si>
    <t>101-2474</t>
  </si>
  <si>
    <t>ССЦ Пенз. обл.101-2474 Пр. Минстроя России от 27.02.2015 № 140/пр</t>
  </si>
  <si>
    <t>Лента бумажная для повышения трещиностойкости стыков ГКЛ и ГВЛ</t>
  </si>
  <si>
    <t>101-2480</t>
  </si>
  <si>
    <t>ССЦ Пенз. обл.101-2480 Пр. Минстроя России от 27.02.2015 № 140/пр</t>
  </si>
  <si>
    <t>Лента разделительная для сопряжения потолка из ЛГК со стеной</t>
  </si>
  <si>
    <t>101-2486</t>
  </si>
  <si>
    <t>ССЦ Пенз. обл.101-2486 Пр. Минстроя России от 27.02.2015 № 140/пр</t>
  </si>
  <si>
    <t>Лента эластичная самоклеящаяся для профилей направляющих «Дихтунгсбанд» 70/30000 мм</t>
  </si>
  <si>
    <t>101-2583</t>
  </si>
  <si>
    <t>ССЦ Пенз. обл.101-2583 Пр. Минстроя России от 27.02.2015 № 140/пр</t>
  </si>
  <si>
    <t>Шуруп самонарезающий (TN) 3,5/25 мм</t>
  </si>
  <si>
    <t>101-2590</t>
  </si>
  <si>
    <t>ССЦ Пенз. обл.101-2590 Пр. Минстроя России от 27.02.2015 № 140/пр</t>
  </si>
  <si>
    <t>Дюбель с шурупом 6/35 мм</t>
  </si>
  <si>
    <t>201-0793</t>
  </si>
  <si>
    <t>ССЦ Пенз. обл.201-0793 Пр. Минстроя России от 27.02.2015 № 140/пр</t>
  </si>
  <si>
    <t>Профиль направляющий ПН-4 75/40/0,6</t>
  </si>
  <si>
    <t>201-0807</t>
  </si>
  <si>
    <t>ССЦ Пенз. обл.201-0807 Пр. Минстроя России от 27.02.2015 № 140/пр</t>
  </si>
  <si>
    <t>Профиль стоечный ПС-4 75/50/0,6</t>
  </si>
  <si>
    <t>201-0811</t>
  </si>
  <si>
    <t>ССЦ Пенз. обл.201-0811 Пр. Минстроя России от 27.02.2015 № 140/пр</t>
  </si>
  <si>
    <t>Профиль угловой ПУ 31/31 для защиты углов</t>
  </si>
  <si>
    <t>1-1036-58</t>
  </si>
  <si>
    <t>Затраты труда рабочих (средний разряд 3,6)</t>
  </si>
  <si>
    <t>030101</t>
  </si>
  <si>
    <t>ЦЭМ Пенз. обл.030101 Пр. Минстроя России от 27.02.2015 № 140/пр</t>
  </si>
  <si>
    <t>Автопогрузчики 5 т</t>
  </si>
  <si>
    <t>110901</t>
  </si>
  <si>
    <t>ЦЭМ Пенз. обл.110901 Пр. Минстроя России от 27.02.2015 № 140/пр</t>
  </si>
  <si>
    <t>Растворосмесители передвижные 65 л</t>
  </si>
  <si>
    <t>402-0070</t>
  </si>
  <si>
    <t>ССЦ Пенз. обл.402-0070 Пр. Минстроя России от 27.02.2015 № 140/пр</t>
  </si>
  <si>
    <t>Смесь сухая для заделки швов (фуга) АТЛАС растворная для ручной работы</t>
  </si>
  <si>
    <t>411-0001</t>
  </si>
  <si>
    <t>ССЦ Пенз. обл.411-0001 Пр. Минстроя России от 27.02.2015 № 140/пр</t>
  </si>
  <si>
    <t>Вода</t>
  </si>
  <si>
    <t>м3</t>
  </si>
  <si>
    <t>1-1046-58</t>
  </si>
  <si>
    <t>Затраты труда рабочих (средний разряд 4,6)</t>
  </si>
  <si>
    <t>113-8010</t>
  </si>
  <si>
    <t>ССЦ Пенз. обл.113-8010 Пр. Минстроя России от 27.02.2015 № 140/пр</t>
  </si>
  <si>
    <t>Состав грунтовочный на латексной основе</t>
  </si>
  <si>
    <t>402-0068</t>
  </si>
  <si>
    <t>ССЦ Пенз. обл.402-0068 Пр. Минстроя России от 27.02.2015 № 140/пр</t>
  </si>
  <si>
    <t>Наполнитель из среднезернистого минерала (размер зерна до 3 мм)</t>
  </si>
  <si>
    <t>1-1034-58</t>
  </si>
  <si>
    <t>Затраты труда рабочих (средний разряд 3,4)</t>
  </si>
  <si>
    <t>101-1596</t>
  </si>
  <si>
    <t>ССЦ Пенз. обл.101-1596 Пр. Минстроя России от 27.02.2015 № 140/пр</t>
  </si>
  <si>
    <t>Шкурка шлифовальная двухслойная с зернистостью 40-25</t>
  </si>
  <si>
    <t>101-1712</t>
  </si>
  <si>
    <t>ССЦ Пенз. обл.101-1712 Пр. Минстроя России от 27.02.2015 № 140/пр</t>
  </si>
  <si>
    <t>Шпатлевка клеевая</t>
  </si>
  <si>
    <t>101-1757</t>
  </si>
  <si>
    <t>ССЦ Пенз. обл.101-1757 Пр. Минстроя России от 27.02.2015 № 140/пр</t>
  </si>
  <si>
    <t>Ветошь</t>
  </si>
  <si>
    <t>101-1959</t>
  </si>
  <si>
    <t>ССЦ Пенз. обл.101-1959 Пр. Минстроя России от 27.02.2015 № 140/пр</t>
  </si>
  <si>
    <t>Краска водоэмульсионная ВЭАК-1180</t>
  </si>
  <si>
    <t>1-1040-58</t>
  </si>
  <si>
    <t>Затраты труда рабочих (средний разряд 4,0)</t>
  </si>
  <si>
    <t>1-1039-58</t>
  </si>
  <si>
    <t>Затраты труда рабочих (средний разряд 3,9)</t>
  </si>
  <si>
    <t>101-1667</t>
  </si>
  <si>
    <t>ССЦ Пенз. обл.101-1667 Пр. Минстроя России от 27.02.2015 № 140/пр</t>
  </si>
  <si>
    <t>Шпатлевка масляно-клеевая</t>
  </si>
  <si>
    <t>101-1817</t>
  </si>
  <si>
    <t>ССЦ Пенз. обл.101-1817 Пр. Минстроя России от 27.02.2015 № 140/пр</t>
  </si>
  <si>
    <t>Клей для обоев КМЦ</t>
  </si>
  <si>
    <t>101-1829</t>
  </si>
  <si>
    <t>ССЦ Пенз. обл.101-1829 Пр. Минстроя России от 27.02.2015 № 140/пр</t>
  </si>
  <si>
    <t>Бумага ролевая</t>
  </si>
  <si>
    <t>101-1992</t>
  </si>
  <si>
    <t>ССЦ Пенз. обл.101-1992 Пр. Минстроя России от 27.02.2015 № 140/пр</t>
  </si>
  <si>
    <t>Обои высококачественные</t>
  </si>
  <si>
    <t>409-0639</t>
  </si>
  <si>
    <t>ССЦ Пенз. обл.409-0639 Пр. Минстроя России от 27.02.2015 № 140/пр</t>
  </si>
  <si>
    <t>Пемза шлаковая (щебень пористый из металлургического шлака), марка 600, фракция 5-10 мм</t>
  </si>
  <si>
    <t>101-0256</t>
  </si>
  <si>
    <t>ССЦ Пенз. обл.101-0256 Пр. Минстроя России от 27.02.2015 № 140/пр</t>
  </si>
  <si>
    <t>Плитки керамические глазурованные для внутренней облицовки стен гладкие без завала белые</t>
  </si>
  <si>
    <t>101-1776</t>
  </si>
  <si>
    <t>ССЦ Пенз. обл.101-1776 Пр. Минстроя России от 27.02.2015 № 140/пр</t>
  </si>
  <si>
    <t>Клей для облицовочных работ водостойкий «Плюс» (сухая смесь)</t>
  </si>
  <si>
    <t>402-0071</t>
  </si>
  <si>
    <t>ССЦ Пенз. обл.402-0071 Пр. Минстроя России от 27.02.2015 № 140/пр</t>
  </si>
  <si>
    <t>Смесь сухая (фуга) АТЛАС разных цветов для заделки швов водостойкая</t>
  </si>
  <si>
    <t>1-1041-58</t>
  </si>
  <si>
    <t>Затраты труда рабочих (средний разряд 4,1)</t>
  </si>
  <si>
    <t>101-2414</t>
  </si>
  <si>
    <t>ССЦ Пенз. обл.101-2414 Пр. Минстроя России от 27.02.2015 № 140/пр</t>
  </si>
  <si>
    <t>Панели потолочные с комплектующими «Армстронг»</t>
  </si>
  <si>
    <t>101-2484</t>
  </si>
  <si>
    <t>ССЦ Пенз. обл.101-2484 Пр. Минстроя России от 27.02.2015 № 140/пр</t>
  </si>
  <si>
    <t>Лента эластичная самоклеящаяся для профилей направляющих «Дихтунгсбанд» 30/30000 мм</t>
  </si>
  <si>
    <t>101-2582</t>
  </si>
  <si>
    <t>ССЦ Пенз. обл.101-2582 Пр. Минстроя России от 27.02.2015 № 140/пр</t>
  </si>
  <si>
    <t>Шуруп самонарезающий (LN) 3,5/9,5 мм</t>
  </si>
  <si>
    <t>101-2589</t>
  </si>
  <si>
    <t>ССЦ Пенз. обл.101-2589 Пр. Минстроя России от 27.02.2015 № 140/пр</t>
  </si>
  <si>
    <t>Дюбель-гвоздь 6/39 мм</t>
  </si>
  <si>
    <t>201-0797</t>
  </si>
  <si>
    <t>ССЦ Пенз. обл.201-0797 Пр. Минстроя России от 27.02.2015 № 140/пр</t>
  </si>
  <si>
    <t>Профиль направляющий ПН 28/27/0,6</t>
  </si>
  <si>
    <t>201-0802</t>
  </si>
  <si>
    <t>ССЦ Пенз. обл.201-0802 Пр. Минстроя России от 27.02.2015 № 140/пр</t>
  </si>
  <si>
    <t>Профиль потолочный ПП 60/27/0,6</t>
  </si>
  <si>
    <t>201-0816</t>
  </si>
  <si>
    <t>ССЦ Пенз. обл.201-0816 Пр. Минстроя России от 27.02.2015 № 140/пр</t>
  </si>
  <si>
    <t>Подвес с зажимом для ПП-профиля 60*27 мм</t>
  </si>
  <si>
    <t>201-0823</t>
  </si>
  <si>
    <t>ССЦ Пенз. обл.201-0823 Пр. Минстроя России от 27.02.2015 № 140/пр</t>
  </si>
  <si>
    <t>Соединители профилей одноуровневые ПП</t>
  </si>
  <si>
    <t>201-0831</t>
  </si>
  <si>
    <t>ССЦ Пенз. обл.201-0831 Пр. Минстроя России от 27.02.2015 № 140/пр</t>
  </si>
  <si>
    <t>ПП- удлинитель профилей 60*27</t>
  </si>
  <si>
    <t>1-1022-58</t>
  </si>
  <si>
    <t>Затраты труда рабочих (средний разряд 2,2)</t>
  </si>
  <si>
    <t>111301</t>
  </si>
  <si>
    <t>ЦЭМ Пенз. обл.111301 Пр. Минстроя России от 27.02.2015 № 140/пр</t>
  </si>
  <si>
    <t>Вибратор поверхностный</t>
  </si>
  <si>
    <t>402-0005</t>
  </si>
  <si>
    <t>ССЦ Пенз. обл.402-0005 Пр. Минстроя России от 27.02.2015 № 140/пр</t>
  </si>
  <si>
    <t>Раствор готовый кладочный цементный марки 150</t>
  </si>
  <si>
    <t>1-1032-58</t>
  </si>
  <si>
    <t>Затраты труда рабочих (средний разряд 3,2)</t>
  </si>
  <si>
    <t>020128</t>
  </si>
  <si>
    <t>ЦЭМ Пенз. обл.020128 Пр. Минстроя России от 27.02.2015 № 140/пр</t>
  </si>
  <si>
    <t>Краны башенные при работе на других видах строительства 5 т</t>
  </si>
  <si>
    <t>021140</t>
  </si>
  <si>
    <t>ЦЭМ Пенз. обл.021140 Пр. Минстроя России от 27.02.2015 № 140/пр</t>
  </si>
  <si>
    <t>Краны на автомобильном ходу при работе на других видах строительства 6,3 т</t>
  </si>
  <si>
    <t>339904</t>
  </si>
  <si>
    <t>ЦЭМ Пенз. обл.339904 Пр. Минстроя России от 27.02.2015 № 140/пр</t>
  </si>
  <si>
    <t>Плиткорез MAKITA RH 4101</t>
  </si>
  <si>
    <t>101-1971</t>
  </si>
  <si>
    <t>ССЦ Пенз. обл.101-1971 Пр. Минстроя России от 27.02.2015 № 140/пр</t>
  </si>
  <si>
    <t>Затирка «Старатели» (разной цветности)</t>
  </si>
  <si>
    <t>101-4368</t>
  </si>
  <si>
    <t>ССЦ Пенз. обл.101-4368 Пр. Минстроя России от 27.02.2015 № 140/пр</t>
  </si>
  <si>
    <t>Клей плиточный «Юнис Гранит»</t>
  </si>
  <si>
    <t>101-1947</t>
  </si>
  <si>
    <t>ССЦ Пенз. обл.101-1947 Пр. Минстроя России от 27.02.2015 № 140/пр</t>
  </si>
  <si>
    <t>Плитки керамические плинтусные прямые</t>
  </si>
  <si>
    <t>402-0006</t>
  </si>
  <si>
    <t>ССЦ Пенз. обл.402-0006 Пр. Минстроя России от 27.02.2015 № 140/пр</t>
  </si>
  <si>
    <t>Раствор готовый кладочный цементный марки 200</t>
  </si>
  <si>
    <t>1-1027-58</t>
  </si>
  <si>
    <t>Затраты труда рабочих (средний разряд 2,7)</t>
  </si>
  <si>
    <t>340321</t>
  </si>
  <si>
    <t>ЦЭМ Пенз. обл.340321 Пр. Минстроя России от 27.02.2015 № 140/пр</t>
  </si>
  <si>
    <t>Машины для сварки линолеума</t>
  </si>
  <si>
    <t>101-0562</t>
  </si>
  <si>
    <t>ССЦ Пенз. обл.101-0562 Пр. Минстроя России от 27.02.2015 № 140/пр</t>
  </si>
  <si>
    <t>Линолеум поливинилхлоридный на теплоизолирующей подоснове марок ПР-ВТ, ВК-ВТ, ЭК-ВТ</t>
  </si>
  <si>
    <t>101-2025</t>
  </si>
  <si>
    <t>ССЦ Пенз. обл.101-2025 Пр. Минстроя России от 27.02.2015 № 140/пр</t>
  </si>
  <si>
    <t>Лента полимерная (фторопластовая) для сварки линолеума</t>
  </si>
  <si>
    <t>100 м</t>
  </si>
  <si>
    <t>101-2201</t>
  </si>
  <si>
    <t>ССЦ Пенз. обл.101-2201 Пр. Минстроя России от 27.02.2015 № 140/пр</t>
  </si>
  <si>
    <t>Дюбели распорные полиэтиленовые 6х30 мм</t>
  </si>
  <si>
    <t>10 шт.</t>
  </si>
  <si>
    <t>101-4282</t>
  </si>
  <si>
    <t>ССЦ Пенз. обл.101-4282 Пр. Минстроя России от 27.02.2015 № 140/пр</t>
  </si>
  <si>
    <t>Винты самонарезающие остроконечные длиной 35 мм</t>
  </si>
  <si>
    <t>101-4847</t>
  </si>
  <si>
    <t>ССЦ Пенз. обл.101-4847 Пр. Минстроя России от 27.02.2015 № 140/пр</t>
  </si>
  <si>
    <t>Уголок наружный для пластикового плинтуса, высота 48 мм</t>
  </si>
  <si>
    <t>101-4848</t>
  </si>
  <si>
    <t>ССЦ Пенз. обл.101-4848 Пр. Минстроя России от 27.02.2015 № 140/пр</t>
  </si>
  <si>
    <t>Уголок внутренний для пластикового плинтуса, высота 48 мм</t>
  </si>
  <si>
    <t>101-4849</t>
  </si>
  <si>
    <t>ССЦ Пенз. обл.101-4849 Пр. Минстроя России от 27.02.2015 № 140/пр</t>
  </si>
  <si>
    <t>Соединитель для пластикового плинтуса, высота 48 мм</t>
  </si>
  <si>
    <t>101-4850</t>
  </si>
  <si>
    <t>ССЦ Пенз. обл.101-4850 Пр. Минстроя России от 27.02.2015 № 140/пр</t>
  </si>
  <si>
    <t>Заглушка торцевая для пластикового плинтуса левая, высота 48 мм</t>
  </si>
  <si>
    <t>101-4851</t>
  </si>
  <si>
    <t>ССЦ Пенз. обл.101-4851 Пр. Минстроя России от 27.02.2015 № 140/пр</t>
  </si>
  <si>
    <t>Заглушки торцевая для пластикового плинтуса правая, высота 48 мм</t>
  </si>
  <si>
    <t>101-4852</t>
  </si>
  <si>
    <t>ССЦ Пенз. обл.101-4852 Пр. Минстроя России от 27.02.2015 № 140/пр</t>
  </si>
  <si>
    <t>Плинтуса для полов пластиковые, 19х48 мм</t>
  </si>
  <si>
    <t>101-2052</t>
  </si>
  <si>
    <t>ССЦ Пенз. обл.101-2052 Пр. Минстроя России от 27.02.2015 № 140/пр</t>
  </si>
  <si>
    <t>Лента бутиловая</t>
  </si>
  <si>
    <t>101-2054</t>
  </si>
  <si>
    <t>ССЦ Пенз. обл.101-2054 Пр. Минстроя России от 27.02.2015 № 140/пр</t>
  </si>
  <si>
    <t>Лента бутиловая диффузионная</t>
  </si>
  <si>
    <t>101-2388</t>
  </si>
  <si>
    <t>ССЦ Пенз. обл.101-2388 Пр. Минстроя России от 27.02.2015 № 140/пр</t>
  </si>
  <si>
    <t>Герметик пенополиуретановый (пена монтажная) типа Makrofleks, Soudal в баллонах по 750 мл</t>
  </si>
  <si>
    <t>101-2789</t>
  </si>
  <si>
    <t>ССЦ Пенз. обл.101-2789 Пр. Минстроя России от 27.02.2015 № 140/пр</t>
  </si>
  <si>
    <t>Лента ПСУЛ</t>
  </si>
  <si>
    <t>101-4173</t>
  </si>
  <si>
    <t>ССЦ Пенз. обл.101-4173 Пр. Минстроя России от 27.02.2015 № 140/пр</t>
  </si>
  <si>
    <t>Дюбели монтажные 10х130 (10х132, 10х150) мм</t>
  </si>
  <si>
    <t>102-0303</t>
  </si>
  <si>
    <t>ССЦ Пенз. обл.102-0303 Пр. Минстроя России от 27.02.2015 № 140/пр</t>
  </si>
  <si>
    <t>Клинья пластиковые монтажные</t>
  </si>
  <si>
    <t>203-1073</t>
  </si>
  <si>
    <t>ССЦ Пенз. обл.203-1073 Пр. Минстроя России от 27.02.2015 № 140/пр</t>
  </si>
  <si>
    <t>Блок оконный пластиковый трехстворчатый, с поворотно-откидной створкой, однокамерным стеклопакетом (24 мм), площадью более 3,5 м2</t>
  </si>
  <si>
    <t>1-1033-58</t>
  </si>
  <si>
    <t>Затраты труда рабочих (средний разряд 3,3)</t>
  </si>
  <si>
    <t>203-8084</t>
  </si>
  <si>
    <t>ССЦ Пенз. обл.203-8084 Пр. Минстроя России от 27.02.2015 № 140/пр</t>
  </si>
  <si>
    <t>Блоки дверные наружные или тамбурные с заполнением стеклопакетами (ГОСТ 30970-2002)</t>
  </si>
  <si>
    <t>020129</t>
  </si>
  <si>
    <t>ЦЭМ Пенз. обл.020129 Пр. Минстроя России от 27.02.2015 № 140/пр</t>
  </si>
  <si>
    <t>Краны башенные при работе на других видах строительства 8 т</t>
  </si>
  <si>
    <t>121011</t>
  </si>
  <si>
    <t>ЦЭМ Пенз. обл.121011 Пр. Минстроя России от 27.02.2015 № 140/пр</t>
  </si>
  <si>
    <t>Котлы битумные передвижные 400 л</t>
  </si>
  <si>
    <t>101-0195</t>
  </si>
  <si>
    <t>ССЦ Пенз. обл.101-0195 Пр. Минстроя России от 27.02.2015 № 140/пр</t>
  </si>
  <si>
    <t>Гвозди толевые круглые 3,0х40 мм</t>
  </si>
  <si>
    <t>101-1591</t>
  </si>
  <si>
    <t>ССЦ Пенз. обл.101-1591 Пр. Минстроя России от 27.02.2015 № 140/пр</t>
  </si>
  <si>
    <t>Смола каменноугольная для дорожного строительства</t>
  </si>
  <si>
    <t>101-1742</t>
  </si>
  <si>
    <t>ССЦ Пенз. обл.101-1742 Пр. Минстроя России от 27.02.2015 № 140/пр</t>
  </si>
  <si>
    <t>Толь с крупнозернистой посыпкой гидроизоляционный марки ТГ-350</t>
  </si>
  <si>
    <t>101-1789</t>
  </si>
  <si>
    <t>ССЦ Пенз. обл.101-1789 Пр. Минстроя России от 27.02.2015 № 140/пр</t>
  </si>
  <si>
    <t>Ерши металлические строительные</t>
  </si>
  <si>
    <t>101-1805</t>
  </si>
  <si>
    <t>ССЦ Пенз. обл.101-1805 Пр. Минстроя России от 27.02.2015 № 140/пр</t>
  </si>
  <si>
    <t>Гвозди строительные</t>
  </si>
  <si>
    <t>101-8052</t>
  </si>
  <si>
    <t>ССЦ Пенз. обл.101-8052 Пр. Минстроя России от 27.02.2015 № 140/пр</t>
  </si>
  <si>
    <t>Пена монтажная</t>
  </si>
  <si>
    <t>л</t>
  </si>
  <si>
    <t>102-0053</t>
  </si>
  <si>
    <t>ССЦ Пенз. обл.102-0053 Пр. Минстроя России от 27.02.2015 № 140/пр</t>
  </si>
  <si>
    <t>Доски обрезные хвойных пород длиной 4-6,5 м, шириной 75-150 мм, толщиной 25 мм, III сорта</t>
  </si>
  <si>
    <t>203-0223</t>
  </si>
  <si>
    <t>ССЦ Пенз. обл.203-0223 Пр. Минстроя России от 27.02.2015 № 140/пр</t>
  </si>
  <si>
    <t>Блоки дверные с рамочными полотнами однопольные ДН 21-10, площадь 2,05 м2; ДН 24-10, площадь 2,35 м2</t>
  </si>
  <si>
    <t>402-0087</t>
  </si>
  <si>
    <t>ССЦ Пенз. обл.402-0087 Пр. Минстроя России от 27.02.2015 № 140/пр</t>
  </si>
  <si>
    <t>Раствор готовый отделочный тяжелый, известковый 1:2,0</t>
  </si>
  <si>
    <t>405-0219</t>
  </si>
  <si>
    <t>ССЦ Пенз. обл.405-0219 Пр. Минстроя России от 27.02.2015 № 140/пр</t>
  </si>
  <si>
    <t>Гипсовые вяжущие, марка Г3</t>
  </si>
  <si>
    <t>509-9900</t>
  </si>
  <si>
    <t>ССЦ Пенз. обл.509-9900 Пр. Минстроя России от 27.02.2015 № 140/пр</t>
  </si>
  <si>
    <t>Строительный мусор</t>
  </si>
  <si>
    <t>206-1338</t>
  </si>
  <si>
    <t>ССЦ Пенз. обл.206-1338 Пр. Минстроя России от 27.02.2015 № 140/пр</t>
  </si>
  <si>
    <t>Уголок декоративный (пристенный)</t>
  </si>
  <si>
    <t>101-9732</t>
  </si>
  <si>
    <t>ССЦ Пенз. обл.101-9732 Пр. Минстроя России от 27.02.2015 № 140/пр</t>
  </si>
  <si>
    <t>Грунтовка</t>
  </si>
  <si>
    <t>201-9010</t>
  </si>
  <si>
    <t>ССЦ Пенз. обл.201-9010 Пр. Минстроя России от 27.02.2015 № 140/пр</t>
  </si>
  <si>
    <t>Тяга подвесов</t>
  </si>
  <si>
    <t>203-9007</t>
  </si>
  <si>
    <t>ССЦ Пенз. обл.203-9007 Пр. Минстроя России от 27.02.2015 № 140/пр</t>
  </si>
  <si>
    <t>Рейки деревянные</t>
  </si>
  <si>
    <t>101-9138</t>
  </si>
  <si>
    <t>ССЦ Пенз. обл.101-9138 Пр. Минстроя России от 27.02.2015 № 140/пр</t>
  </si>
  <si>
    <t>Доски подоконные ПВХ</t>
  </si>
  <si>
    <t>101-9411</t>
  </si>
  <si>
    <t>ССЦ Пенз. обл.101-9411 Пр. Минстроя России от 27.02.2015 № 140/пр</t>
  </si>
  <si>
    <t>Скобяные изделия</t>
  </si>
  <si>
    <t>Поправка: 00_0_пенза_1  Наименование: Работы, выполняемые при реконструкции зданий и сооружений работы, аналогичные технологическим процессам в новом строительстве (в том числе возведение новых конструктивных элементов) стоимость которых определена по соответствующим сборникам ТЕР, кроме сборника № 46 «Работы при реконструкции зданий и сооружений»</t>
  </si>
  <si>
    <t>№ п/п</t>
  </si>
  <si>
    <t>Наименование работ и затрат</t>
  </si>
  <si>
    <t>Единица измерения</t>
  </si>
  <si>
    <t>Количество</t>
  </si>
  <si>
    <t>Примечание</t>
  </si>
  <si>
    <t>На текущий ремонт внутренних помещений производственной лаборатории здания 538 участка ВОС</t>
  </si>
  <si>
    <t>Составил _________________</t>
  </si>
  <si>
    <t>Облицовка стен по системе &lt;КНАУФ&gt; по одинарному металлическому каркасу из ПН и ПС профилей гипсокартонными влагостойкими листами в один слой</t>
  </si>
  <si>
    <t>Устройство подвесных потолков из гипсокартонных влагостойких листов (ГКЛВ) по системе &lt;КНАУФ&gt; одноуровневых (П 113)</t>
  </si>
  <si>
    <t>Установка блоков в наружных и внутренних дверных проемах в каменных стенах, площадь проема до 3 м2 (одностворчатых - 14 шт., двустворчатых - 2шт.)</t>
  </si>
  <si>
    <t>Монтаж входной группы из ПВХ конструкций (33,35 м2)</t>
  </si>
  <si>
    <t>Дефектная ведомость</t>
  </si>
  <si>
    <t>Приложение №2 к техническому заданию на выполнение работ по ремонту внутренних помещений производственной лаборатории зд.538 участка ВОС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</si>
</sst>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10"/>
      <color indexed="20"/>
      <name val="Arial"/>
      <family val="0"/>
    </font>
    <font>
      <b/>
      <sz val="10"/>
      <color indexed="17"/>
      <name val="Arial"/>
      <family val="0"/>
    </font>
    <font>
      <sz val="10"/>
      <color indexed="12"/>
      <name val="Arial"/>
      <family val="0"/>
    </font>
    <font>
      <sz val="10"/>
      <color indexed="14"/>
      <name val="Arial"/>
      <family val="0"/>
    </font>
    <font>
      <b/>
      <sz val="10"/>
      <color indexed="14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left" vertical="top"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right" wrapText="1"/>
    </xf>
    <xf numFmtId="0" fontId="11" fillId="0" borderId="10" xfId="0" applyFont="1" applyBorder="1" applyAlignment="1">
      <alignment horizontal="right"/>
    </xf>
    <xf numFmtId="0" fontId="11" fillId="0" borderId="11" xfId="0" applyFont="1" applyBorder="1" applyAlignment="1">
      <alignment horizontal="left" vertical="top"/>
    </xf>
    <xf numFmtId="0" fontId="11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right" wrapText="1"/>
    </xf>
    <xf numFmtId="0" fontId="11" fillId="0" borderId="11" xfId="0" applyFont="1" applyBorder="1" applyAlignment="1">
      <alignment horizontal="right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right"/>
    </xf>
    <xf numFmtId="0" fontId="0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4"/>
  <sheetViews>
    <sheetView tabSelected="1" zoomScalePageLayoutView="0" workbookViewId="0" topLeftCell="A93">
      <selection activeCell="I20" sqref="I20"/>
    </sheetView>
  </sheetViews>
  <sheetFormatPr defaultColWidth="9.140625" defaultRowHeight="12.75"/>
  <cols>
    <col min="1" max="1" width="6.7109375" style="0" customWidth="1"/>
    <col min="2" max="2" width="75.7109375" style="0" customWidth="1"/>
    <col min="3" max="4" width="15.7109375" style="0" customWidth="1"/>
    <col min="5" max="5" width="15.7109375" style="0" hidden="1" customWidth="1"/>
    <col min="30" max="31" width="114.7109375" style="0" customWidth="1"/>
  </cols>
  <sheetData>
    <row r="1" spans="1:5" ht="14.25">
      <c r="A1" s="8"/>
      <c r="B1" s="8"/>
      <c r="C1" s="31" t="s">
        <v>780</v>
      </c>
      <c r="D1" s="32"/>
      <c r="E1" s="8"/>
    </row>
    <row r="2" spans="1:5" ht="15" customHeight="1">
      <c r="A2" s="8"/>
      <c r="B2" s="8"/>
      <c r="C2" s="32"/>
      <c r="D2" s="32"/>
      <c r="E2" s="8"/>
    </row>
    <row r="3" spans="1:5" ht="15" customHeight="1">
      <c r="A3" s="8"/>
      <c r="B3" s="8"/>
      <c r="C3" s="32"/>
      <c r="D3" s="32"/>
      <c r="E3" s="8"/>
    </row>
    <row r="4" spans="1:5" ht="15" customHeight="1">
      <c r="A4" s="8"/>
      <c r="B4" s="8"/>
      <c r="C4" s="32"/>
      <c r="D4" s="32"/>
      <c r="E4" s="8"/>
    </row>
    <row r="5" spans="1:5" ht="15" customHeight="1">
      <c r="A5" s="8"/>
      <c r="B5" s="8"/>
      <c r="C5" s="32"/>
      <c r="D5" s="32"/>
      <c r="E5" s="8"/>
    </row>
    <row r="6" spans="1:5" ht="15" customHeight="1">
      <c r="A6" s="8"/>
      <c r="B6" s="8"/>
      <c r="C6" s="32"/>
      <c r="D6" s="32"/>
      <c r="E6" s="8"/>
    </row>
    <row r="7" spans="1:5" ht="15" customHeight="1">
      <c r="A7" s="8"/>
      <c r="B7" s="8"/>
      <c r="C7" s="32"/>
      <c r="D7" s="32"/>
      <c r="E7" s="8"/>
    </row>
    <row r="8" spans="1:5" ht="15">
      <c r="A8" s="8"/>
      <c r="B8" s="30"/>
      <c r="C8" s="30"/>
      <c r="D8" s="30"/>
      <c r="E8" s="8"/>
    </row>
    <row r="9" spans="1:5" ht="14.25">
      <c r="A9" s="8"/>
      <c r="B9" s="8"/>
      <c r="C9" s="8"/>
      <c r="D9" s="8"/>
      <c r="E9" s="8"/>
    </row>
    <row r="10" spans="1:5" ht="14.25">
      <c r="A10" s="8"/>
      <c r="B10" s="8"/>
      <c r="C10" s="8"/>
      <c r="D10" s="8"/>
      <c r="E10" s="8"/>
    </row>
    <row r="11" spans="1:30" ht="15.75">
      <c r="A11" s="28" t="s">
        <v>779</v>
      </c>
      <c r="B11" s="28"/>
      <c r="C11" s="28"/>
      <c r="D11" s="28"/>
      <c r="E11" s="8"/>
      <c r="AD11" s="9" t="str">
        <f>CONCATENATE("Дефектный акт ",IF(Source!AN15&lt;&gt;"",Source!AN15," "))</f>
        <v>Дефектный акт  </v>
      </c>
    </row>
    <row r="12" spans="1:30" ht="15">
      <c r="A12" s="29" t="s">
        <v>773</v>
      </c>
      <c r="B12" s="29"/>
      <c r="C12" s="29"/>
      <c r="D12" s="29"/>
      <c r="E12" s="8"/>
      <c r="AD12" s="10" t="str">
        <f>CONCATENATE("На капитальный ремонт ",Source!F12)</f>
        <v>На капитальный ремонт Новый объект</v>
      </c>
    </row>
    <row r="13" spans="1:5" ht="14.25">
      <c r="A13" s="8"/>
      <c r="B13" s="8"/>
      <c r="C13" s="8"/>
      <c r="D13" s="8"/>
      <c r="E13" s="8"/>
    </row>
    <row r="14" spans="1:5" ht="28.5">
      <c r="A14" s="11" t="s">
        <v>768</v>
      </c>
      <c r="B14" s="11" t="s">
        <v>769</v>
      </c>
      <c r="C14" s="11" t="s">
        <v>770</v>
      </c>
      <c r="D14" s="11" t="s">
        <v>771</v>
      </c>
      <c r="E14" s="12" t="s">
        <v>772</v>
      </c>
    </row>
    <row r="15" spans="1:5" ht="14.25">
      <c r="A15" s="15">
        <v>1</v>
      </c>
      <c r="B15" s="15">
        <v>2</v>
      </c>
      <c r="C15" s="15">
        <v>3</v>
      </c>
      <c r="D15" s="15">
        <v>4</v>
      </c>
      <c r="E15" s="13">
        <v>5</v>
      </c>
    </row>
    <row r="16" spans="1:5" ht="15">
      <c r="A16" s="15"/>
      <c r="B16" s="27" t="s">
        <v>19</v>
      </c>
      <c r="C16" s="15"/>
      <c r="D16" s="15"/>
      <c r="E16" s="26"/>
    </row>
    <row r="17" spans="1:4" ht="28.5">
      <c r="A17" s="20" t="str">
        <f>Source!E25</f>
        <v>1</v>
      </c>
      <c r="B17" s="21" t="str">
        <f>Source!G25</f>
        <v>Разборка покрытий полов из линолеума</v>
      </c>
      <c r="C17" s="22" t="str">
        <f>Source!H25</f>
        <v>100 м2 покрытия</v>
      </c>
      <c r="D17" s="23">
        <f>Source!I25</f>
        <v>0.834</v>
      </c>
    </row>
    <row r="18" spans="1:4" ht="28.5">
      <c r="A18" s="20" t="str">
        <f>Source!E26</f>
        <v>2</v>
      </c>
      <c r="B18" s="21" t="str">
        <f>Source!G26</f>
        <v>Разборка покрытий полов из плиток поливинилхлоридных</v>
      </c>
      <c r="C18" s="22" t="str">
        <f>Source!H26</f>
        <v>100 м2 покрытия</v>
      </c>
      <c r="D18" s="23">
        <f>Source!I26</f>
        <v>0.983</v>
      </c>
    </row>
    <row r="19" spans="1:4" ht="28.5">
      <c r="A19" s="20" t="str">
        <f>Source!E27</f>
        <v>3</v>
      </c>
      <c r="B19" s="21" t="str">
        <f>Source!G27</f>
        <v>Разборка покрытий полов из керамических плиток</v>
      </c>
      <c r="C19" s="22" t="str">
        <f>Source!H27</f>
        <v>100 м2 покрытия</v>
      </c>
      <c r="D19" s="23">
        <f>Source!I27</f>
        <v>0.026</v>
      </c>
    </row>
    <row r="20" spans="1:4" ht="28.5">
      <c r="A20" s="20" t="str">
        <f>Source!E28</f>
        <v>4</v>
      </c>
      <c r="B20" s="21" t="str">
        <f>Source!G28</f>
        <v>Разборка плинтусов деревянных</v>
      </c>
      <c r="C20" s="22" t="str">
        <f>Source!H28</f>
        <v>100 м плинтуса</v>
      </c>
      <c r="D20" s="23">
        <f>Source!I28</f>
        <v>1.89</v>
      </c>
    </row>
    <row r="21" spans="1:4" ht="42.75">
      <c r="A21" s="20" t="str">
        <f>Source!E29</f>
        <v>5</v>
      </c>
      <c r="B21" s="21" t="str">
        <f>Source!G29</f>
        <v>Разборка облицовки стен из керамических глазурованных плиток</v>
      </c>
      <c r="C21" s="22" t="str">
        <f>Source!H29</f>
        <v>100 м2 поверхности облицовки</v>
      </c>
      <c r="D21" s="23">
        <f>Source!I29</f>
        <v>1.846</v>
      </c>
    </row>
    <row r="22" spans="1:4" ht="42.75">
      <c r="A22" s="20" t="str">
        <f>Source!E30</f>
        <v>6</v>
      </c>
      <c r="B22" s="21" t="str">
        <f>Source!G30</f>
        <v>Разборка потолков из панелей ПВХ</v>
      </c>
      <c r="C22" s="22" t="str">
        <f>Source!H30</f>
        <v>100 м2 поверхности облицовки</v>
      </c>
      <c r="D22" s="23">
        <f>Source!I30</f>
        <v>0.111</v>
      </c>
    </row>
    <row r="23" spans="1:4" ht="14.25">
      <c r="A23" s="20" t="str">
        <f>Source!E31</f>
        <v>7</v>
      </c>
      <c r="B23" s="21" t="str">
        <f>Source!G31</f>
        <v>Разборка деревянных заполнений проемов дверных</v>
      </c>
      <c r="C23" s="22" t="str">
        <f>Source!H31</f>
        <v>100 м2</v>
      </c>
      <c r="D23" s="23">
        <f>Source!I31</f>
        <v>0.321</v>
      </c>
    </row>
    <row r="24" spans="1:4" ht="28.5">
      <c r="A24" s="20" t="str">
        <f>Source!E32</f>
        <v>8</v>
      </c>
      <c r="B24" s="21" t="str">
        <f>Source!G32</f>
        <v>Разборка деревянных заполнений проемов оконных с подоконными досками</v>
      </c>
      <c r="C24" s="22" t="str">
        <f>Source!H32</f>
        <v>100 м2</v>
      </c>
      <c r="D24" s="23">
        <f>Source!I32</f>
        <v>0.033</v>
      </c>
    </row>
    <row r="25" spans="1:4" ht="14.25">
      <c r="A25" s="20" t="str">
        <f>Source!E33</f>
        <v>9</v>
      </c>
      <c r="B25" s="21" t="str">
        <f>Source!G33</f>
        <v>Затаривание строительного мусора в мешки</v>
      </c>
      <c r="C25" s="22" t="str">
        <f>Source!H33</f>
        <v>1 Т</v>
      </c>
      <c r="D25" s="23">
        <f>Source!I33</f>
        <v>10</v>
      </c>
    </row>
    <row r="26" spans="1:4" ht="28.5">
      <c r="A26" s="20" t="str">
        <f>Source!E34</f>
        <v>10</v>
      </c>
      <c r="B26" s="21" t="str">
        <f>Source!G34</f>
        <v>Погрузка при автомобильных перевозках мусора строительного с погрузкой вручную</v>
      </c>
      <c r="C26" s="22" t="str">
        <f>Source!H34</f>
        <v>1 Т ГРУЗА</v>
      </c>
      <c r="D26" s="23">
        <f>Source!I34</f>
        <v>10</v>
      </c>
    </row>
    <row r="27" spans="1:4" ht="42.75">
      <c r="A27" s="20" t="str">
        <f>Source!E35</f>
        <v>11</v>
      </c>
      <c r="B27" s="21" t="str">
        <f>Source!G35</f>
        <v>Перевозка грузов I класса автомобилями-самосвалами грузоподъемностью 10 т работающих вне карьера на расстояние до 20 км</v>
      </c>
      <c r="C27" s="22" t="str">
        <f>Source!H35</f>
        <v>1 Т ГРУЗА</v>
      </c>
      <c r="D27" s="23">
        <f>Source!I35</f>
        <v>10</v>
      </c>
    </row>
    <row r="28" spans="1:5" ht="15">
      <c r="A28" s="15"/>
      <c r="B28" s="27" t="s">
        <v>94</v>
      </c>
      <c r="C28" s="15"/>
      <c r="D28" s="15"/>
      <c r="E28" s="26"/>
    </row>
    <row r="29" spans="1:4" ht="42.75">
      <c r="A29" s="20" t="str">
        <f>Source!E37</f>
        <v>12</v>
      </c>
      <c r="B29" s="21" t="str">
        <f>Source!G37</f>
        <v>Облицовка стен по системе &lt;КНАУФ&gt; по одинарному металлическому каркасу из ПН и ПС профилей гипсокартонными влагостойкими листами в один слой</v>
      </c>
      <c r="C29" s="22" t="str">
        <f>Source!H37</f>
        <v>100 м2 стен (за вычетом проемов)</v>
      </c>
      <c r="D29" s="23">
        <f>Source!I37</f>
        <v>4.207</v>
      </c>
    </row>
    <row r="30" spans="1:4" ht="14.25" hidden="1">
      <c r="A30" s="20" t="str">
        <f>Source!E38</f>
        <v>12,1</v>
      </c>
      <c r="B30" s="21" t="str">
        <f>Source!G38</f>
        <v>Листы гипсокартонные ГКЛ 12,5 мм</v>
      </c>
      <c r="C30" s="22" t="str">
        <f>Source!H38</f>
        <v>м2</v>
      </c>
      <c r="D30" s="23">
        <f>Source!I38</f>
        <v>-450.149</v>
      </c>
    </row>
    <row r="31" spans="1:4" ht="14.25" hidden="1">
      <c r="A31" s="20" t="str">
        <f>Source!E39</f>
        <v>12,2</v>
      </c>
      <c r="B31" s="21" t="str">
        <f>Source!G39</f>
        <v>Листы гипсокартонные ГКЛВ 12,5 мм</v>
      </c>
      <c r="C31" s="22" t="str">
        <f>Source!H39</f>
        <v>м2</v>
      </c>
      <c r="D31" s="23">
        <f>Source!I39</f>
        <v>450.149</v>
      </c>
    </row>
    <row r="32" spans="1:4" ht="57">
      <c r="A32" s="20" t="str">
        <f>Source!E40</f>
        <v>13</v>
      </c>
      <c r="B32" s="21" t="str">
        <f>Source!G40</f>
        <v>Сплошное выравнивание внутренних поверхностей (однослойное оштукатуривание)из сухих растворных смесей толщиной до 20 мм стен (под плитку, обои и декор.штукатурку) (МАТ=2)</v>
      </c>
      <c r="C32" s="22" t="str">
        <f>Source!H40</f>
        <v>100 м2 оштукатуриваемой поверхности</v>
      </c>
      <c r="D32" s="23">
        <f>Source!I40</f>
        <v>2.428</v>
      </c>
    </row>
    <row r="33" spans="1:4" ht="14.25">
      <c r="A33" s="20" t="str">
        <f>Source!E41</f>
        <v>14</v>
      </c>
      <c r="B33" s="21" t="str">
        <f>Source!G41</f>
        <v>Грунтовка «Бетоконтакт», КНАУФ</v>
      </c>
      <c r="C33" s="22" t="str">
        <f>Source!H41</f>
        <v>кг</v>
      </c>
      <c r="D33" s="23">
        <f>Source!I41</f>
        <v>72.84</v>
      </c>
    </row>
    <row r="34" spans="1:4" ht="57">
      <c r="A34" s="20" t="str">
        <f>Source!E42</f>
        <v>15</v>
      </c>
      <c r="B34" s="21" t="str">
        <f>Source!G42</f>
        <v>Отделка стен внутри помещений мелкозернистыми декоративными покрытиями из минеральных или полимерминеральных пастовых составов на латексной основе по подготовленной поверхности, состав с наполнителем из среднезернистого минерала (размер зерна до 3 мм)</v>
      </c>
      <c r="C34" s="22" t="str">
        <f>Source!H42</f>
        <v>100 м2 отделываемой поверхности</v>
      </c>
      <c r="D34" s="23">
        <f>Source!I42</f>
        <v>2.269</v>
      </c>
    </row>
    <row r="35" spans="1:4" ht="42.75">
      <c r="A35" s="20" t="str">
        <f>Source!E43</f>
        <v>16</v>
      </c>
      <c r="B35" s="21" t="str">
        <f>Source!G43</f>
        <v>Окраска поливинилацетатными водоэмульсионными составами улучшенная по штукатурке стен</v>
      </c>
      <c r="C35" s="22" t="str">
        <f>Source!H43</f>
        <v>100 м2 окрашиваемой поверхности</v>
      </c>
      <c r="D35" s="23">
        <f>Source!I43</f>
        <v>2.269</v>
      </c>
    </row>
    <row r="36" spans="1:4" ht="28.5">
      <c r="A36" s="20" t="str">
        <f>Source!E44</f>
        <v>17</v>
      </c>
      <c r="B36" s="21" t="str">
        <f>Source!G44</f>
        <v>Покрытие поверхностей грунтовкой глубокого проникновения за 1 раз стен</v>
      </c>
      <c r="C36" s="22" t="str">
        <f>Source!H44</f>
        <v>100 м2 покрытия</v>
      </c>
      <c r="D36" s="23">
        <f>Source!I44</f>
        <v>0.719</v>
      </c>
    </row>
    <row r="37" spans="1:4" ht="14.25" hidden="1">
      <c r="A37" s="20" t="str">
        <f>Source!E45</f>
        <v>17,1</v>
      </c>
      <c r="B37" s="21" t="str">
        <f>Source!G45</f>
        <v>Грунтовка акриловая ВД-АК-133</v>
      </c>
      <c r="C37" s="22" t="str">
        <f>Source!H45</f>
        <v>т</v>
      </c>
      <c r="D37" s="23">
        <f>Source!I45</f>
        <v>0.009347</v>
      </c>
    </row>
    <row r="38" spans="1:4" ht="42.75">
      <c r="A38" s="20" t="str">
        <f>Source!E46</f>
        <v>18</v>
      </c>
      <c r="B38" s="21" t="str">
        <f>Source!G46</f>
        <v>Шпатлевка стен</v>
      </c>
      <c r="C38" s="22" t="str">
        <f>Source!H46</f>
        <v>100 м2 окрашиваемой поверхности</v>
      </c>
      <c r="D38" s="23">
        <f>Source!I46</f>
        <v>0.719</v>
      </c>
    </row>
    <row r="39" spans="1:4" ht="57">
      <c r="A39" s="20" t="str">
        <f>Source!E47</f>
        <v>19</v>
      </c>
      <c r="B39" s="21" t="str">
        <f>Source!G47</f>
        <v>Оклейка обоями стен по монолитной штукатурке и бетону тиснеными и плотными</v>
      </c>
      <c r="C39" s="22" t="str">
        <f>Source!H47</f>
        <v>100 м2 оклеиваемой и обиваемой поверхности</v>
      </c>
      <c r="D39" s="23">
        <f>Source!I47</f>
        <v>0.347</v>
      </c>
    </row>
    <row r="40" spans="1:4" ht="42.75">
      <c r="A40" s="20" t="str">
        <f>Source!E48</f>
        <v>20</v>
      </c>
      <c r="B40" s="21" t="str">
        <f>Source!G48</f>
        <v>Окраска поливинилацетатными водоэмульсионными составами улучшенная по сборным конструкциям стен, подготовленным под окраску (по обоям)</v>
      </c>
      <c r="C40" s="22" t="str">
        <f>Source!H48</f>
        <v>100 м2 окрашиваемой поверхности</v>
      </c>
      <c r="D40" s="23">
        <f>Source!I48</f>
        <v>0.347</v>
      </c>
    </row>
    <row r="41" spans="1:4" ht="28.5">
      <c r="A41" s="20" t="str">
        <f>Source!E49</f>
        <v>21</v>
      </c>
      <c r="B41" s="21" t="str">
        <f>Source!G49</f>
        <v>Покрытие поверхностей грунтовкой глубокого проникновения за 1 раз стен</v>
      </c>
      <c r="C41" s="22" t="str">
        <f>Source!H49</f>
        <v>100 м2 покрытия</v>
      </c>
      <c r="D41" s="23">
        <f>Source!I49</f>
        <v>4.019</v>
      </c>
    </row>
    <row r="42" spans="1:4" ht="14.25" hidden="1">
      <c r="A42" s="20" t="str">
        <f>Source!E50</f>
        <v>21,1</v>
      </c>
      <c r="B42" s="21" t="str">
        <f>Source!G50</f>
        <v>Грунтовка акриловая ВД-АК-133</v>
      </c>
      <c r="C42" s="22" t="str">
        <f>Source!H50</f>
        <v>т</v>
      </c>
      <c r="D42" s="23">
        <f>Source!I50</f>
        <v>0.052247</v>
      </c>
    </row>
    <row r="43" spans="1:4" ht="42.75">
      <c r="A43" s="20" t="str">
        <f>Source!E51</f>
        <v>22</v>
      </c>
      <c r="B43" s="21" t="str">
        <f>Source!G51</f>
        <v>Гладкая облицовка стен, столбов, пилястр и откосов (без карнизных, плинтусных и угловых плиток) без установки плиток туалетного гарнитура на клее из сухих смесей по кирпичу и бетону</v>
      </c>
      <c r="C43" s="22" t="str">
        <f>Source!H51</f>
        <v>100 м2 поверхности облицовки</v>
      </c>
      <c r="D43" s="23">
        <f>Source!I51</f>
        <v>4.019</v>
      </c>
    </row>
    <row r="44" spans="1:5" ht="15">
      <c r="A44" s="15"/>
      <c r="B44" s="27" t="s">
        <v>165</v>
      </c>
      <c r="C44" s="15"/>
      <c r="D44" s="15"/>
      <c r="E44" s="26"/>
    </row>
    <row r="45" spans="1:4" ht="57">
      <c r="A45" s="20" t="str">
        <f>Source!E53</f>
        <v>23</v>
      </c>
      <c r="B45" s="21" t="str">
        <f>Source!G53</f>
        <v>Сплошное выравнивание внутренних поверхностей (однослойное оштукатуривание)из сухих растворных смесей толщиной до 10 мм потолков</v>
      </c>
      <c r="C45" s="22" t="str">
        <f>Source!H53</f>
        <v>100 м2 оштукатуриваемой поверхности</v>
      </c>
      <c r="D45" s="23">
        <f>Source!I53</f>
        <v>0.27</v>
      </c>
    </row>
    <row r="46" spans="1:4" ht="14.25">
      <c r="A46" s="20" t="str">
        <f>Source!E54</f>
        <v>24</v>
      </c>
      <c r="B46" s="21" t="str">
        <f>Source!G54</f>
        <v>Грунтовка «Бетоконтакт», КНАУФ</v>
      </c>
      <c r="C46" s="22" t="str">
        <f>Source!H54</f>
        <v>кг</v>
      </c>
      <c r="D46" s="23">
        <f>Source!I54</f>
        <v>8.1</v>
      </c>
    </row>
    <row r="47" spans="1:4" ht="42.75">
      <c r="A47" s="20" t="str">
        <f>Source!E55</f>
        <v>25</v>
      </c>
      <c r="B47" s="21" t="str">
        <f>Source!G55</f>
        <v>Шпатлевка потолков</v>
      </c>
      <c r="C47" s="22" t="str">
        <f>Source!H55</f>
        <v>100 м2 окрашиваемой поверхности</v>
      </c>
      <c r="D47" s="23">
        <f>Source!I55</f>
        <v>0.27</v>
      </c>
    </row>
    <row r="48" spans="1:4" ht="28.5">
      <c r="A48" s="20" t="str">
        <f>Source!E56</f>
        <v>26</v>
      </c>
      <c r="B48" s="21" t="str">
        <f>Source!G56</f>
        <v>Покрытие поверхностей грунтовкой глубокого проникновения за 1 раз потолков</v>
      </c>
      <c r="C48" s="22" t="str">
        <f>Source!H56</f>
        <v>100 м2 покрытия</v>
      </c>
      <c r="D48" s="23">
        <f>Source!I56</f>
        <v>0.27</v>
      </c>
    </row>
    <row r="49" spans="1:4" ht="14.25" hidden="1">
      <c r="A49" s="20" t="str">
        <f>Source!E57</f>
        <v>26,1</v>
      </c>
      <c r="B49" s="21" t="str">
        <f>Source!G57</f>
        <v>Грунтовка акриловая ВД-АК-133</v>
      </c>
      <c r="C49" s="22" t="str">
        <f>Source!H57</f>
        <v>т</v>
      </c>
      <c r="D49" s="23">
        <f>Source!I57</f>
        <v>0.00351</v>
      </c>
    </row>
    <row r="50" spans="1:4" ht="42.75">
      <c r="A50" s="20" t="str">
        <f>Source!E58</f>
        <v>27</v>
      </c>
      <c r="B50" s="21" t="str">
        <f>Source!G58</f>
        <v>Окраска поливинилацетатными водоэмульсионными составами улучшенная по штукатурке потолков</v>
      </c>
      <c r="C50" s="22" t="str">
        <f>Source!H58</f>
        <v>100 м2 окрашиваемой поверхности</v>
      </c>
      <c r="D50" s="23">
        <f>Source!I58</f>
        <v>0.27</v>
      </c>
    </row>
    <row r="51" spans="1:4" ht="42.75">
      <c r="A51" s="20" t="str">
        <f>Source!E59</f>
        <v>28</v>
      </c>
      <c r="B51" s="21" t="str">
        <f>Source!G59</f>
        <v>Устройство подвесных потолков типа &lt;Армстронг&gt; по каркасу из оцинкованного профиля</v>
      </c>
      <c r="C51" s="22" t="str">
        <f>Source!H59</f>
        <v>100 м2 поверхности облицовки</v>
      </c>
      <c r="D51" s="23">
        <f>Source!I59</f>
        <v>0.834</v>
      </c>
    </row>
    <row r="52" spans="1:4" ht="28.5">
      <c r="A52" s="20" t="str">
        <f>Source!E60</f>
        <v>29</v>
      </c>
      <c r="B52" s="21" t="str">
        <f>Source!G60</f>
        <v>Устройство подвесных потолков из гипсокартонных влагостойких листов (ГКЛВ) по системе &lt;КНАУФ&gt; одноуровневых (П 113)</v>
      </c>
      <c r="C52" s="22" t="str">
        <f>Source!H60</f>
        <v>100 м2 потолка</v>
      </c>
      <c r="D52" s="23">
        <f>Source!I60</f>
        <v>0.739</v>
      </c>
    </row>
    <row r="53" spans="1:4" ht="14.25" hidden="1">
      <c r="A53" s="20" t="str">
        <f>Source!E61</f>
        <v>29,1</v>
      </c>
      <c r="B53" s="21" t="str">
        <f>Source!G61</f>
        <v>Тяга подвеса 500</v>
      </c>
      <c r="C53" s="22" t="str">
        <f>Source!H61</f>
        <v>шт.</v>
      </c>
      <c r="D53" s="23">
        <f>Source!I61</f>
        <v>60</v>
      </c>
    </row>
    <row r="54" spans="1:4" ht="14.25" hidden="1">
      <c r="A54" s="20" t="str">
        <f>Source!E62</f>
        <v>29,2</v>
      </c>
      <c r="B54" s="21" t="str">
        <f>Source!G62</f>
        <v>Листы гипсокартонные ГКЛ 12,5 мм</v>
      </c>
      <c r="C54" s="22" t="str">
        <f>Source!H62</f>
        <v>м2</v>
      </c>
      <c r="D54" s="23">
        <f>Source!I62</f>
        <v>-82.029</v>
      </c>
    </row>
    <row r="55" spans="1:4" ht="14.25" hidden="1">
      <c r="A55" s="20" t="str">
        <f>Source!E63</f>
        <v>29,3</v>
      </c>
      <c r="B55" s="21" t="str">
        <f>Source!G63</f>
        <v>Листы гипсокартонные ГКЛВ 9,5 мм (прим.)</v>
      </c>
      <c r="C55" s="22" t="str">
        <f>Source!H63</f>
        <v>м2</v>
      </c>
      <c r="D55" s="23">
        <f>Source!I63</f>
        <v>82.029</v>
      </c>
    </row>
    <row r="56" spans="1:4" ht="42.75">
      <c r="A56" s="20" t="str">
        <f>Source!E64</f>
        <v>30</v>
      </c>
      <c r="B56" s="21" t="str">
        <f>Source!G64</f>
        <v>Окраска поливинилацетатными водоэмульсионными составами улучшенная по сборным конструкциям потолков, подготовленным под окраску</v>
      </c>
      <c r="C56" s="22" t="str">
        <f>Source!H64</f>
        <v>100 м2 окрашиваемой поверхности</v>
      </c>
      <c r="D56" s="23">
        <f>Source!I64</f>
        <v>0.739</v>
      </c>
    </row>
    <row r="57" spans="1:5" ht="15">
      <c r="A57" s="15"/>
      <c r="B57" s="27" t="s">
        <v>26</v>
      </c>
      <c r="C57" s="15"/>
      <c r="D57" s="15"/>
      <c r="E57" s="26"/>
    </row>
    <row r="58" spans="1:4" ht="28.5">
      <c r="A58" s="20" t="str">
        <f>Source!E66</f>
        <v>31</v>
      </c>
      <c r="B58" s="21" t="str">
        <f>Source!G66</f>
        <v>Покрытие поверхностей грунтовкой глубокого проникновения за 1 раз полов</v>
      </c>
      <c r="C58" s="22" t="str">
        <f>Source!H66</f>
        <v>100 м2 покрытия</v>
      </c>
      <c r="D58" s="23">
        <f>Source!I66</f>
        <v>1.843</v>
      </c>
    </row>
    <row r="59" spans="1:4" ht="14.25">
      <c r="A59" s="20" t="str">
        <f>Source!E67</f>
        <v>31,1</v>
      </c>
      <c r="B59" s="21" t="str">
        <f>Source!G67</f>
        <v>Грунтовка «Бетоконтакт», КНАУФ</v>
      </c>
      <c r="C59" s="22" t="str">
        <f>Source!H67</f>
        <v>кг</v>
      </c>
      <c r="D59" s="23">
        <f>Source!I67</f>
        <v>55.29</v>
      </c>
    </row>
    <row r="60" spans="1:4" ht="14.25">
      <c r="A60" s="20" t="str">
        <f>Source!E68</f>
        <v>32</v>
      </c>
      <c r="B60" s="21" t="str">
        <f>Source!G68</f>
        <v>Устройство стяжек цементных толщиной 20 мм</v>
      </c>
      <c r="C60" s="22" t="str">
        <f>Source!H68</f>
        <v>100 м2 стяжки</v>
      </c>
      <c r="D60" s="23">
        <f>Source!I68</f>
        <v>1.843</v>
      </c>
    </row>
    <row r="61" spans="1:4" ht="42.75">
      <c r="A61" s="20" t="str">
        <f>Source!E69</f>
        <v>33</v>
      </c>
      <c r="B61" s="21" t="str">
        <f>Source!G69</f>
        <v>Устройство стяжек на каждые 5 мм изменения толщины стяжки добавлять или исключать к расценке 11-01-011-01 (к=2 до общ.толщ.30мм)</v>
      </c>
      <c r="C61" s="22" t="str">
        <f>Source!H69</f>
        <v>100 м2 стяжки</v>
      </c>
      <c r="D61" s="23">
        <f>Source!I69</f>
        <v>1.843</v>
      </c>
    </row>
    <row r="62" spans="1:4" ht="28.5">
      <c r="A62" s="20" t="str">
        <f>Source!E70</f>
        <v>34</v>
      </c>
      <c r="B62" s="21" t="str">
        <f>Source!G70</f>
        <v>Устройство покрытий из плит керамогранитных размером 30х30 см</v>
      </c>
      <c r="C62" s="22" t="str">
        <f>Source!H70</f>
        <v>100 м2 покрытия</v>
      </c>
      <c r="D62" s="23">
        <f>Source!I70</f>
        <v>1.464</v>
      </c>
    </row>
    <row r="63" spans="1:4" ht="28.5" hidden="1">
      <c r="A63" s="20" t="str">
        <f>Source!E71</f>
        <v>34,1</v>
      </c>
      <c r="B63" s="21" t="str">
        <f>Source!G71</f>
        <v>Гранит керамический многоцветный неполированный, размером 400х400х9 мм</v>
      </c>
      <c r="C63" s="22" t="str">
        <f>Source!H71</f>
        <v>м2</v>
      </c>
      <c r="D63" s="23">
        <f>Source!I71</f>
        <v>-149.328</v>
      </c>
    </row>
    <row r="64" spans="1:4" ht="28.5" hidden="1">
      <c r="A64" s="20" t="str">
        <f>Source!E72</f>
        <v>35</v>
      </c>
      <c r="B64" s="21" t="str">
        <f>Source!G72</f>
        <v>Гранит керамический многоцветный неполированный, размером 300х300х8 мм</v>
      </c>
      <c r="C64" s="22" t="str">
        <f>Source!H72</f>
        <v>м2</v>
      </c>
      <c r="D64" s="23">
        <f>Source!I72</f>
        <v>149.328</v>
      </c>
    </row>
    <row r="65" spans="1:4" ht="14.25">
      <c r="A65" s="20" t="str">
        <f>Source!E73</f>
        <v>36</v>
      </c>
      <c r="B65" s="21" t="str">
        <f>Source!G73</f>
        <v>Грунтовка акриловая ВД-АК-133</v>
      </c>
      <c r="C65" s="22" t="str">
        <f>Source!H73</f>
        <v>т</v>
      </c>
      <c r="D65" s="23">
        <f>Source!I73</f>
        <v>0.019</v>
      </c>
    </row>
    <row r="66" spans="1:4" ht="28.5">
      <c r="A66" s="20" t="str">
        <f>Source!E74</f>
        <v>37</v>
      </c>
      <c r="B66" s="21" t="str">
        <f>Source!G74</f>
        <v>Устройство плинтусов из плиток керамических</v>
      </c>
      <c r="C66" s="22" t="str">
        <f>Source!H74</f>
        <v>100 м плинтуса</v>
      </c>
      <c r="D66" s="23">
        <f>Source!I74</f>
        <v>0.454</v>
      </c>
    </row>
    <row r="67" spans="1:4" ht="28.5">
      <c r="A67" s="20" t="str">
        <f>Source!E75</f>
        <v>38</v>
      </c>
      <c r="B67" s="21" t="str">
        <f>Source!G75</f>
        <v>Устройство покрытий из линолеума насухо со свариванием полотнищ в стыках</v>
      </c>
      <c r="C67" s="22" t="str">
        <f>Source!H75</f>
        <v>100 м2 покрытия</v>
      </c>
      <c r="D67" s="23">
        <f>Source!I75</f>
        <v>0.379</v>
      </c>
    </row>
    <row r="68" spans="1:4" ht="28.5">
      <c r="A68" s="20" t="str">
        <f>Source!E76</f>
        <v>39</v>
      </c>
      <c r="B68" s="21" t="str">
        <f>Source!G76</f>
        <v>Устройство плинтусов поливинилхлоридных на винтах самонарезающих</v>
      </c>
      <c r="C68" s="22" t="str">
        <f>Source!H76</f>
        <v>100 м плинтуса</v>
      </c>
      <c r="D68" s="23">
        <f>Source!I76</f>
        <v>0.394</v>
      </c>
    </row>
    <row r="69" spans="1:5" ht="15">
      <c r="A69" s="15"/>
      <c r="B69" s="27" t="s">
        <v>244</v>
      </c>
      <c r="C69" s="15"/>
      <c r="D69" s="15"/>
      <c r="E69" s="26"/>
    </row>
    <row r="70" spans="1:4" ht="57">
      <c r="A70" s="20" t="str">
        <f>Source!E78</f>
        <v>40</v>
      </c>
      <c r="B70" s="21" t="str">
        <f>Source!G78</f>
        <v>Установка в жилых и общественных зданиях оконных блоков из ПВХ профилей поворотных (откидных, поворотно-откидных) с площадью проема более 2 м2 трехстворчатых, в том числе при наличии створок глухого остекления</v>
      </c>
      <c r="C70" s="22" t="str">
        <f>Source!H78</f>
        <v>100 м2 проемов</v>
      </c>
      <c r="D70" s="23">
        <f>Source!I78</f>
        <v>0.0493</v>
      </c>
    </row>
    <row r="71" spans="1:4" ht="14.25">
      <c r="A71" s="20" t="str">
        <f>Source!E79</f>
        <v>41</v>
      </c>
      <c r="B71" s="21" t="str">
        <f>Source!G79</f>
        <v>Установка подоконных досок из ПВХ в панельных стенах</v>
      </c>
      <c r="C71" s="22" t="str">
        <f>Source!H79</f>
        <v>100 п. м</v>
      </c>
      <c r="D71" s="23">
        <f>Source!I79</f>
        <v>0.025</v>
      </c>
    </row>
    <row r="72" spans="1:4" ht="14.25">
      <c r="A72" s="20" t="str">
        <f>Source!E80</f>
        <v>42</v>
      </c>
      <c r="B72" s="21" t="str">
        <f>Source!G80</f>
        <v>Доски подоконные ПВХ, шириной 400 мм</v>
      </c>
      <c r="C72" s="22" t="str">
        <f>Source!H80</f>
        <v>м</v>
      </c>
      <c r="D72" s="23">
        <f>Source!I80</f>
        <v>2.5</v>
      </c>
    </row>
    <row r="73" spans="1:4" ht="28.5">
      <c r="A73" s="20" t="str">
        <f>Source!E81</f>
        <v>43</v>
      </c>
      <c r="B73" s="21" t="str">
        <f>Source!G81</f>
        <v>Установка блоков из ПВХ в наружных и внутренних дверных проемах в каменных стенах площадью проема до 3 м2</v>
      </c>
      <c r="C73" s="22" t="str">
        <f>Source!H81</f>
        <v>100 м2 проемов</v>
      </c>
      <c r="D73" s="23">
        <f>Source!I81</f>
        <v>0.014</v>
      </c>
    </row>
    <row r="74" spans="1:4" ht="42.75" customHeight="1">
      <c r="A74" s="20" t="str">
        <f>Source!E82</f>
        <v>44</v>
      </c>
      <c r="B74" s="21" t="str">
        <f>Source!G82</f>
        <v>Установка блоков в наружных и внутренних дверных проемах в каменных стенах, площадь проема до 3 м2 (одностворчатых - 14 шт., двустворчатых - 2шт.)</v>
      </c>
      <c r="C74" s="22" t="str">
        <f>Source!H82</f>
        <v>100 м2 проемов</v>
      </c>
      <c r="D74" s="23">
        <f>Source!I82</f>
        <v>0.286</v>
      </c>
    </row>
    <row r="75" spans="1:4" ht="28.5" hidden="1">
      <c r="A75" s="20" t="str">
        <f>Source!E83</f>
        <v>45</v>
      </c>
      <c r="B75" s="21" t="str">
        <f>Source!G83</f>
        <v>Дверь ТР-2 одностворчатая в комплекте с наличником    Цена=5520/1,18/5,85*1,02*1,04</v>
      </c>
      <c r="C75" s="22" t="str">
        <f>Source!H83</f>
        <v>шт.</v>
      </c>
      <c r="D75" s="23">
        <f>Source!I83</f>
        <v>14</v>
      </c>
    </row>
    <row r="76" spans="1:4" ht="28.5" hidden="1">
      <c r="A76" s="20" t="str">
        <f>Source!E84</f>
        <v>46</v>
      </c>
      <c r="B76" s="21" t="str">
        <f>Source!G84</f>
        <v>Дверь ТР-2 двустворчатая в комплекте с наличником    Цена=8965/1,18/5,85*1,02*1,04</v>
      </c>
      <c r="C76" s="22" t="str">
        <f>Source!H84</f>
        <v>шт.</v>
      </c>
      <c r="D76" s="23">
        <f>Source!I84</f>
        <v>2</v>
      </c>
    </row>
    <row r="77" spans="1:4" ht="14.25" hidden="1">
      <c r="A77" s="20" t="str">
        <f>Source!E85</f>
        <v>47</v>
      </c>
      <c r="B77" s="21" t="str">
        <f>Source!G85</f>
        <v>Пена монтажная для герметизации стыков в баллончике емкостью 0,85 л</v>
      </c>
      <c r="C77" s="22" t="str">
        <f>Source!H85</f>
        <v>шт.</v>
      </c>
      <c r="D77" s="23">
        <f>Source!I85</f>
        <v>16</v>
      </c>
    </row>
    <row r="78" spans="1:4" ht="28.5" hidden="1">
      <c r="A78" s="20" t="str">
        <f>Source!E86</f>
        <v>48</v>
      </c>
      <c r="B78" s="21" t="str">
        <f>Source!G86</f>
        <v>Скобяные изделия для блоков входных дверей в помещение однопольных</v>
      </c>
      <c r="C78" s="22" t="str">
        <f>Source!H86</f>
        <v>компл.</v>
      </c>
      <c r="D78" s="23">
        <f>Source!I86</f>
        <v>14</v>
      </c>
    </row>
    <row r="79" spans="1:4" ht="14.25" hidden="1">
      <c r="A79" s="20" t="str">
        <f>Source!E87</f>
        <v>49</v>
      </c>
      <c r="B79" s="21" t="str">
        <f>Source!G87</f>
        <v>Скобяные изделия для блоков входных дверей в помещение двупольных</v>
      </c>
      <c r="C79" s="22" t="str">
        <f>Source!H87</f>
        <v>компл.</v>
      </c>
      <c r="D79" s="23">
        <f>Source!I87</f>
        <v>2</v>
      </c>
    </row>
    <row r="80" spans="1:4" ht="14.25" hidden="1">
      <c r="A80" s="20" t="str">
        <f>Source!E88</f>
        <v>50</v>
      </c>
      <c r="B80" s="21" t="str">
        <f>Source!G88</f>
        <v>Замок врезной оцинкованный с цилиндровым механизмом из латуни</v>
      </c>
      <c r="C80" s="22" t="str">
        <f>Source!H88</f>
        <v>компл.</v>
      </c>
      <c r="D80" s="23">
        <f>Source!I88</f>
        <v>16</v>
      </c>
    </row>
    <row r="81" spans="1:4" ht="14.25" customHeight="1">
      <c r="A81" s="16" t="str">
        <f>Source!E90</f>
        <v>51</v>
      </c>
      <c r="B81" s="17" t="str">
        <f>Source!G90</f>
        <v>Монтаж входной группы из ПВХ конструкций (33,35 м2)</v>
      </c>
      <c r="C81" s="18" t="str">
        <f>Source!H90</f>
        <v>шт.</v>
      </c>
      <c r="D81" s="19">
        <f>Source!I90</f>
        <v>1</v>
      </c>
    </row>
    <row r="84" spans="1:5" ht="15">
      <c r="A84" s="8" t="s">
        <v>774</v>
      </c>
      <c r="B84" s="24"/>
      <c r="C84" s="24"/>
      <c r="D84" s="24"/>
      <c r="E84" s="24"/>
    </row>
  </sheetData>
  <sheetProtection/>
  <mergeCells count="4">
    <mergeCell ref="A11:D11"/>
    <mergeCell ref="A12:D12"/>
    <mergeCell ref="B8:D8"/>
    <mergeCell ref="C1:D7"/>
  </mergeCells>
  <printOptions/>
  <pageMargins left="0.4" right="0.2" top="0.2" bottom="0.4" header="0.2" footer="0.2"/>
  <pageSetup horizontalDpi="600" verticalDpi="600" orientation="portrait" paperSize="9" scale="85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R181"/>
  <sheetViews>
    <sheetView zoomScalePageLayoutView="0" workbookViewId="0" topLeftCell="A71">
      <selection activeCell="G91" sqref="G91"/>
    </sheetView>
  </sheetViews>
  <sheetFormatPr defaultColWidth="9.140625" defaultRowHeight="12.75"/>
  <sheetData>
    <row r="1" spans="1:13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K1">
        <v>1</v>
      </c>
      <c r="L1">
        <v>12172</v>
      </c>
      <c r="M1">
        <v>10369414</v>
      </c>
    </row>
    <row r="12" spans="1:133" ht="12.75">
      <c r="A12" s="1">
        <v>1</v>
      </c>
      <c r="B12" s="1">
        <v>177</v>
      </c>
      <c r="C12" s="1">
        <v>0</v>
      </c>
      <c r="D12" s="1">
        <f>ROW(A127)</f>
        <v>127</v>
      </c>
      <c r="E12" s="1">
        <v>0</v>
      </c>
      <c r="F12" s="1" t="s">
        <v>4</v>
      </c>
      <c r="G12" s="25" t="s">
        <v>5</v>
      </c>
      <c r="H12" s="1" t="s">
        <v>3</v>
      </c>
      <c r="I12" s="1">
        <v>0</v>
      </c>
      <c r="J12" s="1" t="s">
        <v>3</v>
      </c>
      <c r="K12" s="1"/>
      <c r="L12" s="1"/>
      <c r="M12" s="1"/>
      <c r="N12" s="1"/>
      <c r="O12" s="1">
        <v>0</v>
      </c>
      <c r="P12" s="1">
        <v>0</v>
      </c>
      <c r="Q12" s="1">
        <v>0</v>
      </c>
      <c r="R12" s="1">
        <v>0</v>
      </c>
      <c r="S12" s="1"/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6</v>
      </c>
      <c r="AI12" s="1" t="s">
        <v>7</v>
      </c>
      <c r="AJ12" s="1" t="s">
        <v>8</v>
      </c>
      <c r="AK12" s="1"/>
      <c r="AL12" s="1" t="s">
        <v>9</v>
      </c>
      <c r="AM12" s="1" t="s">
        <v>10</v>
      </c>
      <c r="AN12" s="1" t="s">
        <v>11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8</v>
      </c>
      <c r="AY12" s="1" t="s">
        <v>11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12</v>
      </c>
      <c r="BI12" s="1" t="s">
        <v>13</v>
      </c>
      <c r="BJ12" s="1">
        <v>1</v>
      </c>
      <c r="BK12" s="1">
        <v>1</v>
      </c>
      <c r="BL12" s="1">
        <v>0</v>
      </c>
      <c r="BM12" s="1">
        <v>0</v>
      </c>
      <c r="BN12" s="1">
        <v>0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14</v>
      </c>
      <c r="BZ12" s="1" t="s">
        <v>15</v>
      </c>
      <c r="CA12" s="1" t="s">
        <v>16</v>
      </c>
      <c r="CB12" s="1" t="s">
        <v>16</v>
      </c>
      <c r="CC12" s="1" t="s">
        <v>16</v>
      </c>
      <c r="CD12" s="1" t="s">
        <v>16</v>
      </c>
      <c r="CE12" s="1" t="s">
        <v>17</v>
      </c>
      <c r="CF12" s="1">
        <v>0</v>
      </c>
      <c r="CG12" s="1">
        <v>0</v>
      </c>
      <c r="CH12" s="1">
        <v>8</v>
      </c>
      <c r="CI12" s="1" t="s">
        <v>3</v>
      </c>
      <c r="CJ12" s="1" t="s">
        <v>3</v>
      </c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118" ht="12.75">
      <c r="A18" s="2">
        <v>52</v>
      </c>
      <c r="B18" s="2">
        <f aca="true" t="shared" si="0" ref="B18:G18">B127</f>
        <v>177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Новый объект</v>
      </c>
      <c r="G18" s="2" t="str">
        <f t="shared" si="0"/>
        <v>"СТАРТ". Зд. 538, участок ВОС. Тек ремонт пом-ий произв лаборатории_(без ГКЛ) (см 01-18-04)</v>
      </c>
      <c r="H18" s="2"/>
      <c r="I18" s="2"/>
      <c r="J18" s="2"/>
      <c r="K18" s="2"/>
      <c r="L18" s="2"/>
      <c r="M18" s="2"/>
      <c r="N18" s="2"/>
      <c r="O18" s="2">
        <f aca="true" t="shared" si="1" ref="O18:AT18">O127</f>
        <v>277455.38</v>
      </c>
      <c r="P18" s="2">
        <f t="shared" si="1"/>
        <v>250362.39</v>
      </c>
      <c r="Q18" s="2">
        <f t="shared" si="1"/>
        <v>2896.48</v>
      </c>
      <c r="R18" s="2">
        <f t="shared" si="1"/>
        <v>381.25</v>
      </c>
      <c r="S18" s="2">
        <f t="shared" si="1"/>
        <v>24196.51</v>
      </c>
      <c r="T18" s="2">
        <f t="shared" si="1"/>
        <v>0</v>
      </c>
      <c r="U18" s="2">
        <f t="shared" si="1"/>
        <v>2768.7345397</v>
      </c>
      <c r="V18" s="2">
        <f t="shared" si="1"/>
        <v>44.67669324999999</v>
      </c>
      <c r="W18" s="2">
        <f t="shared" si="1"/>
        <v>0</v>
      </c>
      <c r="X18" s="2">
        <f t="shared" si="1"/>
        <v>24428.37</v>
      </c>
      <c r="Y18" s="2">
        <f t="shared" si="1"/>
        <v>12937.82</v>
      </c>
      <c r="Z18" s="2">
        <f t="shared" si="1"/>
        <v>0</v>
      </c>
      <c r="AA18" s="2">
        <f t="shared" si="1"/>
        <v>0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  <c r="AG18" s="2">
        <f t="shared" si="1"/>
        <v>0</v>
      </c>
      <c r="AH18" s="2">
        <f t="shared" si="1"/>
        <v>0</v>
      </c>
      <c r="AI18" s="2">
        <f t="shared" si="1"/>
        <v>0</v>
      </c>
      <c r="AJ18" s="2">
        <f t="shared" si="1"/>
        <v>0</v>
      </c>
      <c r="AK18" s="2">
        <f t="shared" si="1"/>
        <v>0</v>
      </c>
      <c r="AL18" s="2">
        <f t="shared" si="1"/>
        <v>0</v>
      </c>
      <c r="AM18" s="2">
        <f t="shared" si="1"/>
        <v>0</v>
      </c>
      <c r="AN18" s="2">
        <f t="shared" si="1"/>
        <v>0</v>
      </c>
      <c r="AO18" s="2">
        <f t="shared" si="1"/>
        <v>0</v>
      </c>
      <c r="AP18" s="2">
        <f t="shared" si="1"/>
        <v>0</v>
      </c>
      <c r="AQ18" s="2">
        <f t="shared" si="1"/>
        <v>0</v>
      </c>
      <c r="AR18" s="2">
        <f t="shared" si="1"/>
        <v>314821.57</v>
      </c>
      <c r="AS18" s="2">
        <f t="shared" si="1"/>
        <v>314821.57</v>
      </c>
      <c r="AT18" s="2">
        <f t="shared" si="1"/>
        <v>0</v>
      </c>
      <c r="AU18" s="2">
        <f aca="true" t="shared" si="2" ref="AU18:BZ18">AU127</f>
        <v>0</v>
      </c>
      <c r="AV18" s="2">
        <f t="shared" si="2"/>
        <v>250362.39</v>
      </c>
      <c r="AW18" s="2">
        <f t="shared" si="2"/>
        <v>250362.39</v>
      </c>
      <c r="AX18" s="2">
        <f t="shared" si="2"/>
        <v>0</v>
      </c>
      <c r="AY18" s="2">
        <f t="shared" si="2"/>
        <v>250362.39</v>
      </c>
      <c r="AZ18" s="2">
        <f t="shared" si="2"/>
        <v>0</v>
      </c>
      <c r="BA18" s="2">
        <f t="shared" si="2"/>
        <v>0</v>
      </c>
      <c r="BB18" s="2">
        <f t="shared" si="2"/>
        <v>0</v>
      </c>
      <c r="BC18" s="2">
        <f t="shared" si="2"/>
        <v>0</v>
      </c>
      <c r="BD18" s="2">
        <f t="shared" si="2"/>
        <v>0</v>
      </c>
      <c r="BE18" s="2">
        <f t="shared" si="2"/>
        <v>0</v>
      </c>
      <c r="BF18" s="2">
        <f t="shared" si="2"/>
        <v>0</v>
      </c>
      <c r="BG18" s="2">
        <f t="shared" si="2"/>
        <v>0</v>
      </c>
      <c r="BH18" s="2">
        <f t="shared" si="2"/>
        <v>0</v>
      </c>
      <c r="BI18" s="2">
        <f t="shared" si="2"/>
        <v>0</v>
      </c>
      <c r="BJ18" s="2">
        <f t="shared" si="2"/>
        <v>0</v>
      </c>
      <c r="BK18" s="2">
        <f t="shared" si="2"/>
        <v>0</v>
      </c>
      <c r="BL18" s="2">
        <f t="shared" si="2"/>
        <v>0</v>
      </c>
      <c r="BM18" s="2">
        <f t="shared" si="2"/>
        <v>0</v>
      </c>
      <c r="BN18" s="2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aca="true" t="shared" si="3" ref="CA18:DF18">CA127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3">
        <f aca="true" t="shared" si="4" ref="DG18:DN18">DG127</f>
        <v>0</v>
      </c>
      <c r="DH18" s="3">
        <f t="shared" si="4"/>
        <v>0</v>
      </c>
      <c r="DI18" s="3">
        <f t="shared" si="4"/>
        <v>0</v>
      </c>
      <c r="DJ18" s="3">
        <f t="shared" si="4"/>
        <v>0</v>
      </c>
      <c r="DK18" s="3">
        <f t="shared" si="4"/>
        <v>0</v>
      </c>
      <c r="DL18" s="3">
        <f t="shared" si="4"/>
        <v>0</v>
      </c>
      <c r="DM18" s="3">
        <f t="shared" si="4"/>
        <v>0</v>
      </c>
      <c r="DN18" s="3">
        <f t="shared" si="4"/>
        <v>0</v>
      </c>
    </row>
    <row r="20" spans="1:88" ht="12.75">
      <c r="A20" s="1">
        <v>3</v>
      </c>
      <c r="B20" s="1">
        <v>1</v>
      </c>
      <c r="C20" s="1"/>
      <c r="D20" s="1">
        <f>ROW(A92)</f>
        <v>92</v>
      </c>
      <c r="E20" s="1"/>
      <c r="F20" s="1" t="s">
        <v>18</v>
      </c>
      <c r="G20" s="1" t="s">
        <v>3</v>
      </c>
      <c r="H20" s="1" t="s">
        <v>3</v>
      </c>
      <c r="I20" s="1">
        <v>0</v>
      </c>
      <c r="J20" s="1" t="s">
        <v>3</v>
      </c>
      <c r="K20" s="1">
        <v>-1</v>
      </c>
      <c r="L20" s="1"/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118" ht="12.75">
      <c r="A22" s="2">
        <v>52</v>
      </c>
      <c r="B22" s="2">
        <f aca="true" t="shared" si="5" ref="B22:G22">B92</f>
        <v>1</v>
      </c>
      <c r="C22" s="2">
        <f t="shared" si="5"/>
        <v>3</v>
      </c>
      <c r="D22" s="2">
        <f t="shared" si="5"/>
        <v>20</v>
      </c>
      <c r="E22" s="2">
        <f t="shared" si="5"/>
        <v>0</v>
      </c>
      <c r="F22" s="2" t="str">
        <f t="shared" si="5"/>
        <v>Новая локальная смета</v>
      </c>
      <c r="G22" s="2">
        <f t="shared" si="5"/>
      </c>
      <c r="H22" s="2"/>
      <c r="I22" s="2"/>
      <c r="J22" s="2"/>
      <c r="K22" s="2"/>
      <c r="L22" s="2"/>
      <c r="M22" s="2"/>
      <c r="N22" s="2"/>
      <c r="O22" s="2">
        <f aca="true" t="shared" si="6" ref="O22:AT22">O92</f>
        <v>277455.38</v>
      </c>
      <c r="P22" s="2">
        <f t="shared" si="6"/>
        <v>250362.39</v>
      </c>
      <c r="Q22" s="2">
        <f t="shared" si="6"/>
        <v>2896.48</v>
      </c>
      <c r="R22" s="2">
        <f t="shared" si="6"/>
        <v>381.25</v>
      </c>
      <c r="S22" s="2">
        <f t="shared" si="6"/>
        <v>24196.51</v>
      </c>
      <c r="T22" s="2">
        <f t="shared" si="6"/>
        <v>0</v>
      </c>
      <c r="U22" s="2">
        <f t="shared" si="6"/>
        <v>2768.7345397</v>
      </c>
      <c r="V22" s="2">
        <f t="shared" si="6"/>
        <v>44.67669324999999</v>
      </c>
      <c r="W22" s="2">
        <f t="shared" si="6"/>
        <v>0</v>
      </c>
      <c r="X22" s="2">
        <f t="shared" si="6"/>
        <v>24428.37</v>
      </c>
      <c r="Y22" s="2">
        <f t="shared" si="6"/>
        <v>12937.82</v>
      </c>
      <c r="Z22" s="2">
        <f t="shared" si="6"/>
        <v>0</v>
      </c>
      <c r="AA22" s="2">
        <f t="shared" si="6"/>
        <v>0</v>
      </c>
      <c r="AB22" s="2">
        <f t="shared" si="6"/>
        <v>277455.38</v>
      </c>
      <c r="AC22" s="2">
        <f t="shared" si="6"/>
        <v>250362.39</v>
      </c>
      <c r="AD22" s="2">
        <f t="shared" si="6"/>
        <v>2896.48</v>
      </c>
      <c r="AE22" s="2">
        <f t="shared" si="6"/>
        <v>381.25</v>
      </c>
      <c r="AF22" s="2">
        <f t="shared" si="6"/>
        <v>24196.51</v>
      </c>
      <c r="AG22" s="2">
        <f t="shared" si="6"/>
        <v>0</v>
      </c>
      <c r="AH22" s="2">
        <f t="shared" si="6"/>
        <v>2768.7345397</v>
      </c>
      <c r="AI22" s="2">
        <f t="shared" si="6"/>
        <v>44.67669324999999</v>
      </c>
      <c r="AJ22" s="2">
        <f t="shared" si="6"/>
        <v>0</v>
      </c>
      <c r="AK22" s="2">
        <f t="shared" si="6"/>
        <v>24428.37</v>
      </c>
      <c r="AL22" s="2">
        <f t="shared" si="6"/>
        <v>12937.82</v>
      </c>
      <c r="AM22" s="2">
        <f t="shared" si="6"/>
        <v>0</v>
      </c>
      <c r="AN22" s="2">
        <f t="shared" si="6"/>
        <v>0</v>
      </c>
      <c r="AO22" s="2">
        <f t="shared" si="6"/>
        <v>0</v>
      </c>
      <c r="AP22" s="2">
        <f t="shared" si="6"/>
        <v>0</v>
      </c>
      <c r="AQ22" s="2">
        <f t="shared" si="6"/>
        <v>0</v>
      </c>
      <c r="AR22" s="2">
        <f t="shared" si="6"/>
        <v>314821.57</v>
      </c>
      <c r="AS22" s="2">
        <f t="shared" si="6"/>
        <v>314821.57</v>
      </c>
      <c r="AT22" s="2">
        <f t="shared" si="6"/>
        <v>0</v>
      </c>
      <c r="AU22" s="2">
        <f aca="true" t="shared" si="7" ref="AU22:BZ22">AU92</f>
        <v>0</v>
      </c>
      <c r="AV22" s="2">
        <f t="shared" si="7"/>
        <v>250362.39</v>
      </c>
      <c r="AW22" s="2">
        <f t="shared" si="7"/>
        <v>250362.39</v>
      </c>
      <c r="AX22" s="2">
        <f t="shared" si="7"/>
        <v>0</v>
      </c>
      <c r="AY22" s="2">
        <f t="shared" si="7"/>
        <v>250362.39</v>
      </c>
      <c r="AZ22" s="2">
        <f t="shared" si="7"/>
        <v>0</v>
      </c>
      <c r="BA22" s="2">
        <f t="shared" si="7"/>
        <v>0</v>
      </c>
      <c r="BB22" s="2">
        <f t="shared" si="7"/>
        <v>0</v>
      </c>
      <c r="BC22" s="2">
        <f t="shared" si="7"/>
        <v>0</v>
      </c>
      <c r="BD22" s="2">
        <f t="shared" si="7"/>
        <v>0</v>
      </c>
      <c r="BE22" s="2">
        <f t="shared" si="7"/>
        <v>314821.57</v>
      </c>
      <c r="BF22" s="2">
        <f t="shared" si="7"/>
        <v>314821.57</v>
      </c>
      <c r="BG22" s="2">
        <f t="shared" si="7"/>
        <v>0</v>
      </c>
      <c r="BH22" s="2">
        <f t="shared" si="7"/>
        <v>0</v>
      </c>
      <c r="BI22" s="2">
        <f t="shared" si="7"/>
        <v>250362.39</v>
      </c>
      <c r="BJ22" s="2">
        <f t="shared" si="7"/>
        <v>250362.39</v>
      </c>
      <c r="BK22" s="2">
        <f t="shared" si="7"/>
        <v>0</v>
      </c>
      <c r="BL22" s="2">
        <f t="shared" si="7"/>
        <v>250362.39</v>
      </c>
      <c r="BM22" s="2">
        <f t="shared" si="7"/>
        <v>0</v>
      </c>
      <c r="BN22" s="2">
        <f t="shared" si="7"/>
        <v>0</v>
      </c>
      <c r="BO22" s="3">
        <f t="shared" si="7"/>
        <v>0</v>
      </c>
      <c r="BP22" s="3">
        <f t="shared" si="7"/>
        <v>0</v>
      </c>
      <c r="BQ22" s="3">
        <f t="shared" si="7"/>
        <v>0</v>
      </c>
      <c r="BR22" s="3">
        <f t="shared" si="7"/>
        <v>0</v>
      </c>
      <c r="BS22" s="3">
        <f t="shared" si="7"/>
        <v>0</v>
      </c>
      <c r="BT22" s="3">
        <f t="shared" si="7"/>
        <v>0</v>
      </c>
      <c r="BU22" s="3">
        <f t="shared" si="7"/>
        <v>0</v>
      </c>
      <c r="BV22" s="3">
        <f t="shared" si="7"/>
        <v>0</v>
      </c>
      <c r="BW22" s="3">
        <f t="shared" si="7"/>
        <v>0</v>
      </c>
      <c r="BX22" s="3">
        <f t="shared" si="7"/>
        <v>0</v>
      </c>
      <c r="BY22" s="3">
        <f t="shared" si="7"/>
        <v>0</v>
      </c>
      <c r="BZ22" s="3">
        <f t="shared" si="7"/>
        <v>0</v>
      </c>
      <c r="CA22" s="3">
        <f aca="true" t="shared" si="8" ref="CA22:DF22">CA92</f>
        <v>0</v>
      </c>
      <c r="CB22" s="3">
        <f t="shared" si="8"/>
        <v>0</v>
      </c>
      <c r="CC22" s="3">
        <f t="shared" si="8"/>
        <v>0</v>
      </c>
      <c r="CD22" s="3">
        <f t="shared" si="8"/>
        <v>0</v>
      </c>
      <c r="CE22" s="3">
        <f t="shared" si="8"/>
        <v>0</v>
      </c>
      <c r="CF22" s="3">
        <f t="shared" si="8"/>
        <v>0</v>
      </c>
      <c r="CG22" s="3">
        <f t="shared" si="8"/>
        <v>0</v>
      </c>
      <c r="CH22" s="3">
        <f t="shared" si="8"/>
        <v>0</v>
      </c>
      <c r="CI22" s="3">
        <f t="shared" si="8"/>
        <v>0</v>
      </c>
      <c r="CJ22" s="3">
        <f t="shared" si="8"/>
        <v>0</v>
      </c>
      <c r="CK22" s="3">
        <f t="shared" si="8"/>
        <v>0</v>
      </c>
      <c r="CL22" s="3">
        <f t="shared" si="8"/>
        <v>0</v>
      </c>
      <c r="CM22" s="3">
        <f t="shared" si="8"/>
        <v>0</v>
      </c>
      <c r="CN22" s="3">
        <f t="shared" si="8"/>
        <v>0</v>
      </c>
      <c r="CO22" s="3">
        <f t="shared" si="8"/>
        <v>0</v>
      </c>
      <c r="CP22" s="3">
        <f t="shared" si="8"/>
        <v>0</v>
      </c>
      <c r="CQ22" s="3">
        <f t="shared" si="8"/>
        <v>0</v>
      </c>
      <c r="CR22" s="3">
        <f t="shared" si="8"/>
        <v>0</v>
      </c>
      <c r="CS22" s="3">
        <f t="shared" si="8"/>
        <v>0</v>
      </c>
      <c r="CT22" s="3">
        <f t="shared" si="8"/>
        <v>0</v>
      </c>
      <c r="CU22" s="3">
        <f t="shared" si="8"/>
        <v>0</v>
      </c>
      <c r="CV22" s="3">
        <f t="shared" si="8"/>
        <v>0</v>
      </c>
      <c r="CW22" s="3">
        <f t="shared" si="8"/>
        <v>0</v>
      </c>
      <c r="CX22" s="3">
        <f t="shared" si="8"/>
        <v>0</v>
      </c>
      <c r="CY22" s="3">
        <f t="shared" si="8"/>
        <v>0</v>
      </c>
      <c r="CZ22" s="3">
        <f t="shared" si="8"/>
        <v>0</v>
      </c>
      <c r="DA22" s="3">
        <f t="shared" si="8"/>
        <v>0</v>
      </c>
      <c r="DB22" s="3">
        <f t="shared" si="8"/>
        <v>0</v>
      </c>
      <c r="DC22" s="3">
        <f t="shared" si="8"/>
        <v>0</v>
      </c>
      <c r="DD22" s="3">
        <f t="shared" si="8"/>
        <v>0</v>
      </c>
      <c r="DE22" s="3">
        <f t="shared" si="8"/>
        <v>0</v>
      </c>
      <c r="DF22" s="3">
        <f t="shared" si="8"/>
        <v>0</v>
      </c>
      <c r="DG22" s="3">
        <f aca="true" t="shared" si="9" ref="DG22:DN22">DG92</f>
        <v>0</v>
      </c>
      <c r="DH22" s="3">
        <f t="shared" si="9"/>
        <v>0</v>
      </c>
      <c r="DI22" s="3">
        <f t="shared" si="9"/>
        <v>0</v>
      </c>
      <c r="DJ22" s="3">
        <f t="shared" si="9"/>
        <v>0</v>
      </c>
      <c r="DK22" s="3">
        <f t="shared" si="9"/>
        <v>0</v>
      </c>
      <c r="DL22" s="3">
        <f t="shared" si="9"/>
        <v>0</v>
      </c>
      <c r="DM22" s="3">
        <f t="shared" si="9"/>
        <v>0</v>
      </c>
      <c r="DN22" s="3">
        <f t="shared" si="9"/>
        <v>0</v>
      </c>
    </row>
    <row r="24" spans="1:200" ht="12.75">
      <c r="A24">
        <v>19</v>
      </c>
      <c r="B24">
        <v>1</v>
      </c>
      <c r="G24" t="s">
        <v>19</v>
      </c>
      <c r="AA24">
        <v>1</v>
      </c>
      <c r="GR24">
        <v>0</v>
      </c>
    </row>
    <row r="25" spans="1:200" ht="12.75">
      <c r="A25">
        <v>17</v>
      </c>
      <c r="B25">
        <v>1</v>
      </c>
      <c r="C25">
        <f>ROW(SmtRes!A3)</f>
        <v>3</v>
      </c>
      <c r="D25">
        <f>ROW(EtalonRes!A4)</f>
        <v>4</v>
      </c>
      <c r="E25" t="s">
        <v>20</v>
      </c>
      <c r="F25" t="s">
        <v>21</v>
      </c>
      <c r="G25" t="s">
        <v>22</v>
      </c>
      <c r="H25" t="s">
        <v>23</v>
      </c>
      <c r="I25">
        <v>0.834</v>
      </c>
      <c r="J25">
        <v>0</v>
      </c>
      <c r="O25">
        <f aca="true" t="shared" si="10" ref="O25:O35">ROUND(CP25,2)</f>
        <v>76.05</v>
      </c>
      <c r="P25">
        <f aca="true" t="shared" si="11" ref="P25:P35">ROUND(CQ25*I25,2)</f>
        <v>0</v>
      </c>
      <c r="Q25">
        <f aca="true" t="shared" si="12" ref="Q25:Q35">ROUND(CR25*I25,2)</f>
        <v>4.04</v>
      </c>
      <c r="R25">
        <f aca="true" t="shared" si="13" ref="R25:R35">ROUND(CS25*I25,2)</f>
        <v>1.43</v>
      </c>
      <c r="S25">
        <f aca="true" t="shared" si="14" ref="S25:S35">ROUND(CT25*I25,2)</f>
        <v>72.01</v>
      </c>
      <c r="T25">
        <f aca="true" t="shared" si="15" ref="T25:T35">ROUND(CU25*I25,2)</f>
        <v>0</v>
      </c>
      <c r="U25">
        <f aca="true" t="shared" si="16" ref="U25:U35">CV25*I25</f>
        <v>9.49926</v>
      </c>
      <c r="V25">
        <f aca="true" t="shared" si="17" ref="V25:V35">CW25*I25</f>
        <v>0.10842</v>
      </c>
      <c r="W25">
        <f aca="true" t="shared" si="18" ref="W25:W35">ROUND(CX25*I25,2)</f>
        <v>0</v>
      </c>
      <c r="X25">
        <f aca="true" t="shared" si="19" ref="X25:X35">ROUND(CY25,2)</f>
        <v>58.75</v>
      </c>
      <c r="Y25">
        <f aca="true" t="shared" si="20" ref="Y25:Y35">ROUND(CZ25,2)</f>
        <v>49.94</v>
      </c>
      <c r="AA25">
        <v>24182268</v>
      </c>
      <c r="AB25">
        <f aca="true" t="shared" si="21" ref="AB25:AB35">ROUND((AC25+AD25+AF25),6)</f>
        <v>91.19</v>
      </c>
      <c r="AC25">
        <f>ROUND((ES25),6)</f>
        <v>0</v>
      </c>
      <c r="AD25">
        <f>ROUND((((ET25)-(EU25))+AE25),6)</f>
        <v>4.85</v>
      </c>
      <c r="AE25">
        <f aca="true" t="shared" si="22" ref="AE25:AF29">ROUND((EU25),6)</f>
        <v>1.71</v>
      </c>
      <c r="AF25">
        <f t="shared" si="22"/>
        <v>86.34</v>
      </c>
      <c r="AG25">
        <f aca="true" t="shared" si="23" ref="AG25:AG35">ROUND((AP25),6)</f>
        <v>0</v>
      </c>
      <c r="AH25">
        <f aca="true" t="shared" si="24" ref="AH25:AI29">(EW25)</f>
        <v>11.39</v>
      </c>
      <c r="AI25">
        <f t="shared" si="24"/>
        <v>0.13</v>
      </c>
      <c r="AJ25">
        <f aca="true" t="shared" si="25" ref="AJ25:AJ35">ROUND((AS25),6)</f>
        <v>0</v>
      </c>
      <c r="AK25">
        <v>91.19</v>
      </c>
      <c r="AL25">
        <v>0</v>
      </c>
      <c r="AM25">
        <v>4.85</v>
      </c>
      <c r="AN25">
        <v>1.71</v>
      </c>
      <c r="AO25">
        <v>86.34</v>
      </c>
      <c r="AP25">
        <v>0</v>
      </c>
      <c r="AQ25">
        <v>11.39</v>
      </c>
      <c r="AR25">
        <v>0.13</v>
      </c>
      <c r="AS25">
        <v>0</v>
      </c>
      <c r="AT25">
        <v>80</v>
      </c>
      <c r="AU25">
        <v>68</v>
      </c>
      <c r="AV25">
        <v>1</v>
      </c>
      <c r="AW25">
        <v>1</v>
      </c>
      <c r="AZ25">
        <v>1</v>
      </c>
      <c r="BA25">
        <v>1</v>
      </c>
      <c r="BB25">
        <v>1</v>
      </c>
      <c r="BC25">
        <v>1</v>
      </c>
      <c r="BH25">
        <v>0</v>
      </c>
      <c r="BI25">
        <v>1</v>
      </c>
      <c r="BJ25" t="s">
        <v>24</v>
      </c>
      <c r="BM25">
        <v>57001</v>
      </c>
      <c r="BN25">
        <v>0</v>
      </c>
      <c r="BP25">
        <v>0</v>
      </c>
      <c r="BQ25">
        <v>6</v>
      </c>
      <c r="BR25">
        <v>0</v>
      </c>
      <c r="BS25">
        <v>1</v>
      </c>
      <c r="BT25">
        <v>1</v>
      </c>
      <c r="BU25">
        <v>1</v>
      </c>
      <c r="BV25">
        <v>1</v>
      </c>
      <c r="BW25">
        <v>1</v>
      </c>
      <c r="BX25">
        <v>1</v>
      </c>
      <c r="BZ25">
        <v>80</v>
      </c>
      <c r="CA25">
        <v>68</v>
      </c>
      <c r="CF25">
        <v>0</v>
      </c>
      <c r="CG25">
        <v>0</v>
      </c>
      <c r="CM25">
        <v>0</v>
      </c>
      <c r="CO25">
        <v>0</v>
      </c>
      <c r="CP25">
        <f aca="true" t="shared" si="26" ref="CP25:CP35">(P25+Q25+S25)</f>
        <v>76.05000000000001</v>
      </c>
      <c r="CQ25">
        <f aca="true" t="shared" si="27" ref="CQ25:CQ35">AC25*BC25</f>
        <v>0</v>
      </c>
      <c r="CR25">
        <f aca="true" t="shared" si="28" ref="CR25:CR35">AD25*BB25</f>
        <v>4.85</v>
      </c>
      <c r="CS25">
        <f aca="true" t="shared" si="29" ref="CS25:CS35">AE25*BS25</f>
        <v>1.71</v>
      </c>
      <c r="CT25">
        <f aca="true" t="shared" si="30" ref="CT25:CT35">AF25*BA25</f>
        <v>86.34</v>
      </c>
      <c r="CU25">
        <f aca="true" t="shared" si="31" ref="CU25:CU35">AG25</f>
        <v>0</v>
      </c>
      <c r="CV25">
        <f aca="true" t="shared" si="32" ref="CV25:CV35">AH25</f>
        <v>11.39</v>
      </c>
      <c r="CW25">
        <f aca="true" t="shared" si="33" ref="CW25:CW35">AI25</f>
        <v>0.13</v>
      </c>
      <c r="CX25">
        <f aca="true" t="shared" si="34" ref="CX25:CX35">AJ25</f>
        <v>0</v>
      </c>
      <c r="CY25">
        <f aca="true" t="shared" si="35" ref="CY25:CY35">(((S25+R25)*AT25)/100)</f>
        <v>58.75200000000001</v>
      </c>
      <c r="CZ25">
        <f aca="true" t="shared" si="36" ref="CZ25:CZ35">(((S25+R25)*AU25)/100)</f>
        <v>49.93920000000001</v>
      </c>
      <c r="DN25">
        <v>0</v>
      </c>
      <c r="DO25">
        <v>0</v>
      </c>
      <c r="DP25">
        <v>1</v>
      </c>
      <c r="DQ25">
        <v>1</v>
      </c>
      <c r="DU25">
        <v>1013</v>
      </c>
      <c r="DV25" t="s">
        <v>23</v>
      </c>
      <c r="DW25" t="s">
        <v>23</v>
      </c>
      <c r="DX25">
        <v>1</v>
      </c>
      <c r="EE25">
        <v>23493423</v>
      </c>
      <c r="EF25">
        <v>6</v>
      </c>
      <c r="EG25" t="s">
        <v>25</v>
      </c>
      <c r="EH25">
        <v>0</v>
      </c>
      <c r="EJ25">
        <v>1</v>
      </c>
      <c r="EK25">
        <v>57001</v>
      </c>
      <c r="EL25" t="s">
        <v>26</v>
      </c>
      <c r="EM25" t="s">
        <v>27</v>
      </c>
      <c r="EQ25">
        <v>0</v>
      </c>
      <c r="ER25">
        <v>91.19</v>
      </c>
      <c r="ES25">
        <v>0</v>
      </c>
      <c r="ET25">
        <v>4.85</v>
      </c>
      <c r="EU25">
        <v>1.71</v>
      </c>
      <c r="EV25">
        <v>86.34</v>
      </c>
      <c r="EW25">
        <v>11.39</v>
      </c>
      <c r="EX25">
        <v>0.13</v>
      </c>
      <c r="EY25">
        <v>0</v>
      </c>
      <c r="FQ25">
        <v>0</v>
      </c>
      <c r="FR25">
        <f aca="true" t="shared" si="37" ref="FR25:FR35">ROUND(IF(AND(BH25=3,BI25=3),P25,0),2)</f>
        <v>0</v>
      </c>
      <c r="FS25">
        <v>0</v>
      </c>
      <c r="FX25">
        <v>80</v>
      </c>
      <c r="FY25">
        <v>68</v>
      </c>
      <c r="GD25">
        <v>0</v>
      </c>
      <c r="GF25">
        <v>-44338036</v>
      </c>
      <c r="GG25">
        <v>2</v>
      </c>
      <c r="GH25">
        <v>1</v>
      </c>
      <c r="GI25">
        <v>-2</v>
      </c>
      <c r="GJ25">
        <v>0</v>
      </c>
      <c r="GK25">
        <f>ROUND(R25*(R12)/100,2)</f>
        <v>0</v>
      </c>
      <c r="GL25">
        <f aca="true" t="shared" si="38" ref="GL25:GL35">ROUND(IF(AND(BH25=3,BI25=3,FS25&lt;&gt;0),P25,0),2)</f>
        <v>0</v>
      </c>
      <c r="GM25">
        <f aca="true" t="shared" si="39" ref="GM25:GM35">O25+X25+Y25+GK25</f>
        <v>184.74</v>
      </c>
      <c r="GN25">
        <f aca="true" t="shared" si="40" ref="GN25:GN35">ROUND(IF(OR(BI25=0,BI25=1),O25+X25+Y25+GK25,0),2)</f>
        <v>184.74</v>
      </c>
      <c r="GO25">
        <f aca="true" t="shared" si="41" ref="GO25:GO35">ROUND(IF(BI25=2,O25+X25+Y25+GK25,0),2)</f>
        <v>0</v>
      </c>
      <c r="GP25">
        <f aca="true" t="shared" si="42" ref="GP25:GP35">ROUND(IF(BI25=4,O25+X25+Y25+GK25,0),2)</f>
        <v>0</v>
      </c>
      <c r="GR25">
        <v>0</v>
      </c>
    </row>
    <row r="26" spans="1:200" ht="12.75">
      <c r="A26">
        <v>17</v>
      </c>
      <c r="B26">
        <v>1</v>
      </c>
      <c r="C26">
        <f>ROW(SmtRes!A6)</f>
        <v>6</v>
      </c>
      <c r="D26">
        <f>ROW(EtalonRes!A8)</f>
        <v>8</v>
      </c>
      <c r="E26" t="s">
        <v>28</v>
      </c>
      <c r="F26" t="s">
        <v>29</v>
      </c>
      <c r="G26" t="s">
        <v>30</v>
      </c>
      <c r="H26" t="s">
        <v>23</v>
      </c>
      <c r="I26">
        <v>0.983</v>
      </c>
      <c r="J26">
        <v>0</v>
      </c>
      <c r="O26">
        <f t="shared" si="10"/>
        <v>269.21</v>
      </c>
      <c r="P26">
        <f t="shared" si="11"/>
        <v>0</v>
      </c>
      <c r="Q26">
        <f t="shared" si="12"/>
        <v>4.77</v>
      </c>
      <c r="R26">
        <f t="shared" si="13"/>
        <v>1.68</v>
      </c>
      <c r="S26">
        <f t="shared" si="14"/>
        <v>264.44</v>
      </c>
      <c r="T26">
        <f t="shared" si="15"/>
        <v>0</v>
      </c>
      <c r="U26">
        <f t="shared" si="16"/>
        <v>34.88667</v>
      </c>
      <c r="V26">
        <f t="shared" si="17"/>
        <v>0.12779000000000001</v>
      </c>
      <c r="W26">
        <f t="shared" si="18"/>
        <v>0</v>
      </c>
      <c r="X26">
        <f t="shared" si="19"/>
        <v>212.9</v>
      </c>
      <c r="Y26">
        <f t="shared" si="20"/>
        <v>180.96</v>
      </c>
      <c r="AA26">
        <v>24182268</v>
      </c>
      <c r="AB26">
        <f t="shared" si="21"/>
        <v>273.86</v>
      </c>
      <c r="AC26">
        <f>ROUND((ES26),6)</f>
        <v>0</v>
      </c>
      <c r="AD26">
        <f>ROUND((((ET26)-(EU26))+AE26),6)</f>
        <v>4.85</v>
      </c>
      <c r="AE26">
        <f t="shared" si="22"/>
        <v>1.71</v>
      </c>
      <c r="AF26">
        <f t="shared" si="22"/>
        <v>269.01</v>
      </c>
      <c r="AG26">
        <f t="shared" si="23"/>
        <v>0</v>
      </c>
      <c r="AH26">
        <f t="shared" si="24"/>
        <v>35.49</v>
      </c>
      <c r="AI26">
        <f t="shared" si="24"/>
        <v>0.13</v>
      </c>
      <c r="AJ26">
        <f t="shared" si="25"/>
        <v>0</v>
      </c>
      <c r="AK26">
        <v>273.86</v>
      </c>
      <c r="AL26">
        <v>0</v>
      </c>
      <c r="AM26">
        <v>4.85</v>
      </c>
      <c r="AN26">
        <v>1.71</v>
      </c>
      <c r="AO26">
        <v>269.01</v>
      </c>
      <c r="AP26">
        <v>0</v>
      </c>
      <c r="AQ26">
        <v>35.49</v>
      </c>
      <c r="AR26">
        <v>0.13</v>
      </c>
      <c r="AS26">
        <v>0</v>
      </c>
      <c r="AT26">
        <v>80</v>
      </c>
      <c r="AU26">
        <v>68</v>
      </c>
      <c r="AV26">
        <v>1</v>
      </c>
      <c r="AW26">
        <v>1</v>
      </c>
      <c r="AZ26">
        <v>1</v>
      </c>
      <c r="BA26">
        <v>1</v>
      </c>
      <c r="BB26">
        <v>1</v>
      </c>
      <c r="BC26">
        <v>1</v>
      </c>
      <c r="BH26">
        <v>0</v>
      </c>
      <c r="BI26">
        <v>1</v>
      </c>
      <c r="BJ26" t="s">
        <v>31</v>
      </c>
      <c r="BM26">
        <v>57001</v>
      </c>
      <c r="BN26">
        <v>0</v>
      </c>
      <c r="BP26">
        <v>0</v>
      </c>
      <c r="BQ26">
        <v>6</v>
      </c>
      <c r="BR26">
        <v>0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1</v>
      </c>
      <c r="BZ26">
        <v>80</v>
      </c>
      <c r="CA26">
        <v>68</v>
      </c>
      <c r="CF26">
        <v>0</v>
      </c>
      <c r="CG26">
        <v>0</v>
      </c>
      <c r="CM26">
        <v>0</v>
      </c>
      <c r="CO26">
        <v>0</v>
      </c>
      <c r="CP26">
        <f t="shared" si="26"/>
        <v>269.21</v>
      </c>
      <c r="CQ26">
        <f t="shared" si="27"/>
        <v>0</v>
      </c>
      <c r="CR26">
        <f t="shared" si="28"/>
        <v>4.85</v>
      </c>
      <c r="CS26">
        <f t="shared" si="29"/>
        <v>1.71</v>
      </c>
      <c r="CT26">
        <f t="shared" si="30"/>
        <v>269.01</v>
      </c>
      <c r="CU26">
        <f t="shared" si="31"/>
        <v>0</v>
      </c>
      <c r="CV26">
        <f t="shared" si="32"/>
        <v>35.49</v>
      </c>
      <c r="CW26">
        <f t="shared" si="33"/>
        <v>0.13</v>
      </c>
      <c r="CX26">
        <f t="shared" si="34"/>
        <v>0</v>
      </c>
      <c r="CY26">
        <f t="shared" si="35"/>
        <v>212.896</v>
      </c>
      <c r="CZ26">
        <f t="shared" si="36"/>
        <v>180.9616</v>
      </c>
      <c r="DN26">
        <v>0</v>
      </c>
      <c r="DO26">
        <v>0</v>
      </c>
      <c r="DP26">
        <v>1</v>
      </c>
      <c r="DQ26">
        <v>1</v>
      </c>
      <c r="DU26">
        <v>1013</v>
      </c>
      <c r="DV26" t="s">
        <v>23</v>
      </c>
      <c r="DW26" t="s">
        <v>23</v>
      </c>
      <c r="DX26">
        <v>1</v>
      </c>
      <c r="EE26">
        <v>23493423</v>
      </c>
      <c r="EF26">
        <v>6</v>
      </c>
      <c r="EG26" t="s">
        <v>25</v>
      </c>
      <c r="EH26">
        <v>0</v>
      </c>
      <c r="EJ26">
        <v>1</v>
      </c>
      <c r="EK26">
        <v>57001</v>
      </c>
      <c r="EL26" t="s">
        <v>26</v>
      </c>
      <c r="EM26" t="s">
        <v>27</v>
      </c>
      <c r="EQ26">
        <v>0</v>
      </c>
      <c r="ER26">
        <v>273.86</v>
      </c>
      <c r="ES26">
        <v>0</v>
      </c>
      <c r="ET26">
        <v>4.85</v>
      </c>
      <c r="EU26">
        <v>1.71</v>
      </c>
      <c r="EV26">
        <v>269.01</v>
      </c>
      <c r="EW26">
        <v>35.49</v>
      </c>
      <c r="EX26">
        <v>0.13</v>
      </c>
      <c r="EY26">
        <v>0</v>
      </c>
      <c r="FQ26">
        <v>0</v>
      </c>
      <c r="FR26">
        <f t="shared" si="37"/>
        <v>0</v>
      </c>
      <c r="FS26">
        <v>0</v>
      </c>
      <c r="FX26">
        <v>80</v>
      </c>
      <c r="FY26">
        <v>68</v>
      </c>
      <c r="GD26">
        <v>0</v>
      </c>
      <c r="GF26">
        <v>2016998166</v>
      </c>
      <c r="GG26">
        <v>2</v>
      </c>
      <c r="GH26">
        <v>1</v>
      </c>
      <c r="GI26">
        <v>-2</v>
      </c>
      <c r="GJ26">
        <v>0</v>
      </c>
      <c r="GK26">
        <f>ROUND(R26*(R12)/100,2)</f>
        <v>0</v>
      </c>
      <c r="GL26">
        <f t="shared" si="38"/>
        <v>0</v>
      </c>
      <c r="GM26">
        <f t="shared" si="39"/>
        <v>663.07</v>
      </c>
      <c r="GN26">
        <f t="shared" si="40"/>
        <v>663.07</v>
      </c>
      <c r="GO26">
        <f t="shared" si="41"/>
        <v>0</v>
      </c>
      <c r="GP26">
        <f t="shared" si="42"/>
        <v>0</v>
      </c>
      <c r="GR26">
        <v>0</v>
      </c>
    </row>
    <row r="27" spans="1:200" ht="12.75">
      <c r="A27">
        <v>17</v>
      </c>
      <c r="B27">
        <v>1</v>
      </c>
      <c r="C27">
        <f>ROW(SmtRes!A9)</f>
        <v>9</v>
      </c>
      <c r="D27">
        <f>ROW(EtalonRes!A12)</f>
        <v>12</v>
      </c>
      <c r="E27" t="s">
        <v>32</v>
      </c>
      <c r="F27" t="s">
        <v>33</v>
      </c>
      <c r="G27" t="s">
        <v>34</v>
      </c>
      <c r="H27" t="s">
        <v>23</v>
      </c>
      <c r="I27">
        <v>0.026</v>
      </c>
      <c r="J27">
        <v>0</v>
      </c>
      <c r="O27">
        <f t="shared" si="10"/>
        <v>16.46</v>
      </c>
      <c r="P27">
        <f t="shared" si="11"/>
        <v>0</v>
      </c>
      <c r="Q27">
        <f t="shared" si="12"/>
        <v>1.4</v>
      </c>
      <c r="R27">
        <f t="shared" si="13"/>
        <v>0.49</v>
      </c>
      <c r="S27">
        <f t="shared" si="14"/>
        <v>15.06</v>
      </c>
      <c r="T27">
        <f t="shared" si="15"/>
        <v>0</v>
      </c>
      <c r="U27">
        <f t="shared" si="16"/>
        <v>1.8166200000000001</v>
      </c>
      <c r="V27">
        <f t="shared" si="17"/>
        <v>0.037439999999999994</v>
      </c>
      <c r="W27">
        <f t="shared" si="18"/>
        <v>0</v>
      </c>
      <c r="X27">
        <f t="shared" si="19"/>
        <v>12.44</v>
      </c>
      <c r="Y27">
        <f t="shared" si="20"/>
        <v>10.57</v>
      </c>
      <c r="AA27">
        <v>24182268</v>
      </c>
      <c r="AB27">
        <f t="shared" si="21"/>
        <v>632.99</v>
      </c>
      <c r="AC27">
        <f>ROUND((ES27),6)</f>
        <v>0</v>
      </c>
      <c r="AD27">
        <f>ROUND((((ET27)-(EU27))+AE27),6)</f>
        <v>53.77</v>
      </c>
      <c r="AE27">
        <f t="shared" si="22"/>
        <v>18.89</v>
      </c>
      <c r="AF27">
        <f t="shared" si="22"/>
        <v>579.22</v>
      </c>
      <c r="AG27">
        <f t="shared" si="23"/>
        <v>0</v>
      </c>
      <c r="AH27">
        <f t="shared" si="24"/>
        <v>69.87</v>
      </c>
      <c r="AI27">
        <f t="shared" si="24"/>
        <v>1.44</v>
      </c>
      <c r="AJ27">
        <f t="shared" si="25"/>
        <v>0</v>
      </c>
      <c r="AK27">
        <v>632.99</v>
      </c>
      <c r="AL27">
        <v>0</v>
      </c>
      <c r="AM27">
        <v>53.77</v>
      </c>
      <c r="AN27">
        <v>18.89</v>
      </c>
      <c r="AO27">
        <v>579.22</v>
      </c>
      <c r="AP27">
        <v>0</v>
      </c>
      <c r="AQ27">
        <v>69.87</v>
      </c>
      <c r="AR27">
        <v>1.44</v>
      </c>
      <c r="AS27">
        <v>0</v>
      </c>
      <c r="AT27">
        <v>80</v>
      </c>
      <c r="AU27">
        <v>68</v>
      </c>
      <c r="AV27">
        <v>1</v>
      </c>
      <c r="AW27">
        <v>1</v>
      </c>
      <c r="AZ27">
        <v>1</v>
      </c>
      <c r="BA27">
        <v>1</v>
      </c>
      <c r="BB27">
        <v>1</v>
      </c>
      <c r="BC27">
        <v>1</v>
      </c>
      <c r="BH27">
        <v>0</v>
      </c>
      <c r="BI27">
        <v>1</v>
      </c>
      <c r="BJ27" t="s">
        <v>35</v>
      </c>
      <c r="BM27">
        <v>57001</v>
      </c>
      <c r="BN27">
        <v>0</v>
      </c>
      <c r="BP27">
        <v>0</v>
      </c>
      <c r="BQ27">
        <v>6</v>
      </c>
      <c r="BR27">
        <v>0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1</v>
      </c>
      <c r="BZ27">
        <v>80</v>
      </c>
      <c r="CA27">
        <v>68</v>
      </c>
      <c r="CF27">
        <v>0</v>
      </c>
      <c r="CG27">
        <v>0</v>
      </c>
      <c r="CM27">
        <v>0</v>
      </c>
      <c r="CO27">
        <v>0</v>
      </c>
      <c r="CP27">
        <f t="shared" si="26"/>
        <v>16.46</v>
      </c>
      <c r="CQ27">
        <f t="shared" si="27"/>
        <v>0</v>
      </c>
      <c r="CR27">
        <f t="shared" si="28"/>
        <v>53.77</v>
      </c>
      <c r="CS27">
        <f t="shared" si="29"/>
        <v>18.89</v>
      </c>
      <c r="CT27">
        <f t="shared" si="30"/>
        <v>579.22</v>
      </c>
      <c r="CU27">
        <f t="shared" si="31"/>
        <v>0</v>
      </c>
      <c r="CV27">
        <f t="shared" si="32"/>
        <v>69.87</v>
      </c>
      <c r="CW27">
        <f t="shared" si="33"/>
        <v>1.44</v>
      </c>
      <c r="CX27">
        <f t="shared" si="34"/>
        <v>0</v>
      </c>
      <c r="CY27">
        <f t="shared" si="35"/>
        <v>12.44</v>
      </c>
      <c r="CZ27">
        <f t="shared" si="36"/>
        <v>10.574000000000002</v>
      </c>
      <c r="DN27">
        <v>0</v>
      </c>
      <c r="DO27">
        <v>0</v>
      </c>
      <c r="DP27">
        <v>1</v>
      </c>
      <c r="DQ27">
        <v>1</v>
      </c>
      <c r="DU27">
        <v>1013</v>
      </c>
      <c r="DV27" t="s">
        <v>23</v>
      </c>
      <c r="DW27" t="s">
        <v>23</v>
      </c>
      <c r="DX27">
        <v>1</v>
      </c>
      <c r="EE27">
        <v>23493423</v>
      </c>
      <c r="EF27">
        <v>6</v>
      </c>
      <c r="EG27" t="s">
        <v>25</v>
      </c>
      <c r="EH27">
        <v>0</v>
      </c>
      <c r="EJ27">
        <v>1</v>
      </c>
      <c r="EK27">
        <v>57001</v>
      </c>
      <c r="EL27" t="s">
        <v>26</v>
      </c>
      <c r="EM27" t="s">
        <v>27</v>
      </c>
      <c r="EQ27">
        <v>0</v>
      </c>
      <c r="ER27">
        <v>632.99</v>
      </c>
      <c r="ES27">
        <v>0</v>
      </c>
      <c r="ET27">
        <v>53.77</v>
      </c>
      <c r="EU27">
        <v>18.89</v>
      </c>
      <c r="EV27">
        <v>579.22</v>
      </c>
      <c r="EW27">
        <v>69.87</v>
      </c>
      <c r="EX27">
        <v>1.44</v>
      </c>
      <c r="EY27">
        <v>0</v>
      </c>
      <c r="FQ27">
        <v>0</v>
      </c>
      <c r="FR27">
        <f t="shared" si="37"/>
        <v>0</v>
      </c>
      <c r="FS27">
        <v>0</v>
      </c>
      <c r="FX27">
        <v>80</v>
      </c>
      <c r="FY27">
        <v>68</v>
      </c>
      <c r="GD27">
        <v>0</v>
      </c>
      <c r="GF27">
        <v>1557442958</v>
      </c>
      <c r="GG27">
        <v>2</v>
      </c>
      <c r="GH27">
        <v>1</v>
      </c>
      <c r="GI27">
        <v>-2</v>
      </c>
      <c r="GJ27">
        <v>0</v>
      </c>
      <c r="GK27">
        <f>ROUND(R27*(R12)/100,2)</f>
        <v>0</v>
      </c>
      <c r="GL27">
        <f t="shared" si="38"/>
        <v>0</v>
      </c>
      <c r="GM27">
        <f t="shared" si="39"/>
        <v>39.47</v>
      </c>
      <c r="GN27">
        <f t="shared" si="40"/>
        <v>39.47</v>
      </c>
      <c r="GO27">
        <f t="shared" si="41"/>
        <v>0</v>
      </c>
      <c r="GP27">
        <f t="shared" si="42"/>
        <v>0</v>
      </c>
      <c r="GR27">
        <v>0</v>
      </c>
    </row>
    <row r="28" spans="1:200" ht="12.75">
      <c r="A28">
        <v>17</v>
      </c>
      <c r="B28">
        <v>1</v>
      </c>
      <c r="C28">
        <f>ROW(SmtRes!A11)</f>
        <v>11</v>
      </c>
      <c r="D28">
        <f>ROW(EtalonRes!A15)</f>
        <v>15</v>
      </c>
      <c r="E28" t="s">
        <v>36</v>
      </c>
      <c r="F28" t="s">
        <v>37</v>
      </c>
      <c r="G28" t="s">
        <v>38</v>
      </c>
      <c r="H28" t="s">
        <v>39</v>
      </c>
      <c r="I28">
        <v>1.89</v>
      </c>
      <c r="J28">
        <v>0</v>
      </c>
      <c r="O28">
        <f t="shared" si="10"/>
        <v>54.02</v>
      </c>
      <c r="P28">
        <f t="shared" si="11"/>
        <v>0</v>
      </c>
      <c r="Q28">
        <f t="shared" si="12"/>
        <v>0</v>
      </c>
      <c r="R28">
        <f t="shared" si="13"/>
        <v>0</v>
      </c>
      <c r="S28">
        <f t="shared" si="14"/>
        <v>54.02</v>
      </c>
      <c r="T28">
        <f t="shared" si="15"/>
        <v>0</v>
      </c>
      <c r="U28">
        <f t="shared" si="16"/>
        <v>7.125299999999999</v>
      </c>
      <c r="V28">
        <f t="shared" si="17"/>
        <v>0</v>
      </c>
      <c r="W28">
        <f t="shared" si="18"/>
        <v>0</v>
      </c>
      <c r="X28">
        <f t="shared" si="19"/>
        <v>43.22</v>
      </c>
      <c r="Y28">
        <f t="shared" si="20"/>
        <v>36.73</v>
      </c>
      <c r="AA28">
        <v>24182268</v>
      </c>
      <c r="AB28">
        <f t="shared" si="21"/>
        <v>28.58</v>
      </c>
      <c r="AC28">
        <f>ROUND((ES28),6)</f>
        <v>0</v>
      </c>
      <c r="AD28">
        <f>ROUND((((ET28)-(EU28))+AE28),6)</f>
        <v>0</v>
      </c>
      <c r="AE28">
        <f t="shared" si="22"/>
        <v>0</v>
      </c>
      <c r="AF28">
        <f t="shared" si="22"/>
        <v>28.58</v>
      </c>
      <c r="AG28">
        <f t="shared" si="23"/>
        <v>0</v>
      </c>
      <c r="AH28">
        <f t="shared" si="24"/>
        <v>3.77</v>
      </c>
      <c r="AI28">
        <f t="shared" si="24"/>
        <v>0</v>
      </c>
      <c r="AJ28">
        <f t="shared" si="25"/>
        <v>0</v>
      </c>
      <c r="AK28">
        <v>28.58</v>
      </c>
      <c r="AL28">
        <v>0</v>
      </c>
      <c r="AM28">
        <v>0</v>
      </c>
      <c r="AN28">
        <v>0</v>
      </c>
      <c r="AO28">
        <v>28.58</v>
      </c>
      <c r="AP28">
        <v>0</v>
      </c>
      <c r="AQ28">
        <v>3.77</v>
      </c>
      <c r="AR28">
        <v>0</v>
      </c>
      <c r="AS28">
        <v>0</v>
      </c>
      <c r="AT28">
        <v>80</v>
      </c>
      <c r="AU28">
        <v>68</v>
      </c>
      <c r="AV28">
        <v>1</v>
      </c>
      <c r="AW28">
        <v>1</v>
      </c>
      <c r="AZ28">
        <v>1</v>
      </c>
      <c r="BA28">
        <v>1</v>
      </c>
      <c r="BB28">
        <v>1</v>
      </c>
      <c r="BC28">
        <v>1</v>
      </c>
      <c r="BH28">
        <v>0</v>
      </c>
      <c r="BI28">
        <v>1</v>
      </c>
      <c r="BJ28" t="s">
        <v>40</v>
      </c>
      <c r="BM28">
        <v>57001</v>
      </c>
      <c r="BN28">
        <v>0</v>
      </c>
      <c r="BP28">
        <v>0</v>
      </c>
      <c r="BQ28">
        <v>6</v>
      </c>
      <c r="BR28">
        <v>0</v>
      </c>
      <c r="BS28">
        <v>1</v>
      </c>
      <c r="BT28">
        <v>1</v>
      </c>
      <c r="BU28">
        <v>1</v>
      </c>
      <c r="BV28">
        <v>1</v>
      </c>
      <c r="BW28">
        <v>1</v>
      </c>
      <c r="BX28">
        <v>1</v>
      </c>
      <c r="BZ28">
        <v>80</v>
      </c>
      <c r="CA28">
        <v>68</v>
      </c>
      <c r="CF28">
        <v>0</v>
      </c>
      <c r="CG28">
        <v>0</v>
      </c>
      <c r="CM28">
        <v>0</v>
      </c>
      <c r="CO28">
        <v>0</v>
      </c>
      <c r="CP28">
        <f t="shared" si="26"/>
        <v>54.02</v>
      </c>
      <c r="CQ28">
        <f t="shared" si="27"/>
        <v>0</v>
      </c>
      <c r="CR28">
        <f t="shared" si="28"/>
        <v>0</v>
      </c>
      <c r="CS28">
        <f t="shared" si="29"/>
        <v>0</v>
      </c>
      <c r="CT28">
        <f t="shared" si="30"/>
        <v>28.58</v>
      </c>
      <c r="CU28">
        <f t="shared" si="31"/>
        <v>0</v>
      </c>
      <c r="CV28">
        <f t="shared" si="32"/>
        <v>3.77</v>
      </c>
      <c r="CW28">
        <f t="shared" si="33"/>
        <v>0</v>
      </c>
      <c r="CX28">
        <f t="shared" si="34"/>
        <v>0</v>
      </c>
      <c r="CY28">
        <f t="shared" si="35"/>
        <v>43.216</v>
      </c>
      <c r="CZ28">
        <f t="shared" si="36"/>
        <v>36.7336</v>
      </c>
      <c r="DN28">
        <v>0</v>
      </c>
      <c r="DO28">
        <v>0</v>
      </c>
      <c r="DP28">
        <v>1</v>
      </c>
      <c r="DQ28">
        <v>1</v>
      </c>
      <c r="DU28">
        <v>1013</v>
      </c>
      <c r="DV28" t="s">
        <v>39</v>
      </c>
      <c r="DW28" t="s">
        <v>39</v>
      </c>
      <c r="DX28">
        <v>1</v>
      </c>
      <c r="EE28">
        <v>23493423</v>
      </c>
      <c r="EF28">
        <v>6</v>
      </c>
      <c r="EG28" t="s">
        <v>25</v>
      </c>
      <c r="EH28">
        <v>0</v>
      </c>
      <c r="EJ28">
        <v>1</v>
      </c>
      <c r="EK28">
        <v>57001</v>
      </c>
      <c r="EL28" t="s">
        <v>26</v>
      </c>
      <c r="EM28" t="s">
        <v>27</v>
      </c>
      <c r="EQ28">
        <v>0</v>
      </c>
      <c r="ER28">
        <v>28.58</v>
      </c>
      <c r="ES28">
        <v>0</v>
      </c>
      <c r="ET28">
        <v>0</v>
      </c>
      <c r="EU28">
        <v>0</v>
      </c>
      <c r="EV28">
        <v>28.58</v>
      </c>
      <c r="EW28">
        <v>3.77</v>
      </c>
      <c r="EX28">
        <v>0</v>
      </c>
      <c r="EY28">
        <v>0</v>
      </c>
      <c r="FQ28">
        <v>0</v>
      </c>
      <c r="FR28">
        <f t="shared" si="37"/>
        <v>0</v>
      </c>
      <c r="FS28">
        <v>0</v>
      </c>
      <c r="FX28">
        <v>80</v>
      </c>
      <c r="FY28">
        <v>68</v>
      </c>
      <c r="GD28">
        <v>0</v>
      </c>
      <c r="GF28">
        <v>-1921604096</v>
      </c>
      <c r="GG28">
        <v>2</v>
      </c>
      <c r="GH28">
        <v>1</v>
      </c>
      <c r="GI28">
        <v>-2</v>
      </c>
      <c r="GJ28">
        <v>0</v>
      </c>
      <c r="GK28">
        <f>ROUND(R28*(R12)/100,2)</f>
        <v>0</v>
      </c>
      <c r="GL28">
        <f t="shared" si="38"/>
        <v>0</v>
      </c>
      <c r="GM28">
        <f t="shared" si="39"/>
        <v>133.97</v>
      </c>
      <c r="GN28">
        <f t="shared" si="40"/>
        <v>133.97</v>
      </c>
      <c r="GO28">
        <f t="shared" si="41"/>
        <v>0</v>
      </c>
      <c r="GP28">
        <f t="shared" si="42"/>
        <v>0</v>
      </c>
      <c r="GR28">
        <v>0</v>
      </c>
    </row>
    <row r="29" spans="1:200" ht="12.75">
      <c r="A29">
        <v>17</v>
      </c>
      <c r="B29">
        <v>1</v>
      </c>
      <c r="C29">
        <f>ROW(SmtRes!A16)</f>
        <v>16</v>
      </c>
      <c r="D29">
        <f>ROW(EtalonRes!A20)</f>
        <v>20</v>
      </c>
      <c r="E29" t="s">
        <v>41</v>
      </c>
      <c r="F29" t="s">
        <v>42</v>
      </c>
      <c r="G29" t="s">
        <v>43</v>
      </c>
      <c r="H29" t="s">
        <v>44</v>
      </c>
      <c r="I29">
        <v>1.846</v>
      </c>
      <c r="J29">
        <v>0</v>
      </c>
      <c r="O29">
        <f t="shared" si="10"/>
        <v>1404.05</v>
      </c>
      <c r="P29">
        <f t="shared" si="11"/>
        <v>0</v>
      </c>
      <c r="Q29">
        <f t="shared" si="12"/>
        <v>354.78</v>
      </c>
      <c r="R29">
        <f t="shared" si="13"/>
        <v>38.1</v>
      </c>
      <c r="S29">
        <f t="shared" si="14"/>
        <v>1049.27</v>
      </c>
      <c r="T29">
        <f t="shared" si="15"/>
        <v>0</v>
      </c>
      <c r="U29">
        <f t="shared" si="16"/>
        <v>137.1578</v>
      </c>
      <c r="V29">
        <f t="shared" si="17"/>
        <v>3.67354</v>
      </c>
      <c r="W29">
        <f t="shared" si="18"/>
        <v>0</v>
      </c>
      <c r="X29">
        <f t="shared" si="19"/>
        <v>837.27</v>
      </c>
      <c r="Y29">
        <f t="shared" si="20"/>
        <v>543.69</v>
      </c>
      <c r="AA29">
        <v>24182268</v>
      </c>
      <c r="AB29">
        <f t="shared" si="21"/>
        <v>760.59</v>
      </c>
      <c r="AC29">
        <f>ROUND((ES29),6)</f>
        <v>0</v>
      </c>
      <c r="AD29">
        <f>ROUND((((ET29)-(EU29))+AE29),6)</f>
        <v>192.19</v>
      </c>
      <c r="AE29">
        <f t="shared" si="22"/>
        <v>20.64</v>
      </c>
      <c r="AF29">
        <f t="shared" si="22"/>
        <v>568.4</v>
      </c>
      <c r="AG29">
        <f t="shared" si="23"/>
        <v>0</v>
      </c>
      <c r="AH29">
        <f t="shared" si="24"/>
        <v>74.3</v>
      </c>
      <c r="AI29">
        <f t="shared" si="24"/>
        <v>1.99</v>
      </c>
      <c r="AJ29">
        <f t="shared" si="25"/>
        <v>0</v>
      </c>
      <c r="AK29">
        <v>760.59</v>
      </c>
      <c r="AL29">
        <v>0</v>
      </c>
      <c r="AM29">
        <v>192.19</v>
      </c>
      <c r="AN29">
        <v>20.64</v>
      </c>
      <c r="AO29">
        <v>568.4</v>
      </c>
      <c r="AP29">
        <v>0</v>
      </c>
      <c r="AQ29">
        <v>74.3</v>
      </c>
      <c r="AR29">
        <v>1.99</v>
      </c>
      <c r="AS29">
        <v>0</v>
      </c>
      <c r="AT29">
        <v>77</v>
      </c>
      <c r="AU29">
        <v>50</v>
      </c>
      <c r="AV29">
        <v>1</v>
      </c>
      <c r="AW29">
        <v>1</v>
      </c>
      <c r="AZ29">
        <v>1</v>
      </c>
      <c r="BA29">
        <v>1</v>
      </c>
      <c r="BB29">
        <v>1</v>
      </c>
      <c r="BC29">
        <v>1</v>
      </c>
      <c r="BH29">
        <v>0</v>
      </c>
      <c r="BI29">
        <v>1</v>
      </c>
      <c r="BJ29" t="s">
        <v>45</v>
      </c>
      <c r="BM29">
        <v>63001</v>
      </c>
      <c r="BN29">
        <v>0</v>
      </c>
      <c r="BP29">
        <v>0</v>
      </c>
      <c r="BQ29">
        <v>6</v>
      </c>
      <c r="BR29">
        <v>0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77</v>
      </c>
      <c r="CA29">
        <v>50</v>
      </c>
      <c r="CF29">
        <v>0</v>
      </c>
      <c r="CG29">
        <v>0</v>
      </c>
      <c r="CM29">
        <v>0</v>
      </c>
      <c r="CO29">
        <v>0</v>
      </c>
      <c r="CP29">
        <f t="shared" si="26"/>
        <v>1404.05</v>
      </c>
      <c r="CQ29">
        <f t="shared" si="27"/>
        <v>0</v>
      </c>
      <c r="CR29">
        <f t="shared" si="28"/>
        <v>192.19</v>
      </c>
      <c r="CS29">
        <f t="shared" si="29"/>
        <v>20.64</v>
      </c>
      <c r="CT29">
        <f t="shared" si="30"/>
        <v>568.4</v>
      </c>
      <c r="CU29">
        <f t="shared" si="31"/>
        <v>0</v>
      </c>
      <c r="CV29">
        <f t="shared" si="32"/>
        <v>74.3</v>
      </c>
      <c r="CW29">
        <f t="shared" si="33"/>
        <v>1.99</v>
      </c>
      <c r="CX29">
        <f t="shared" si="34"/>
        <v>0</v>
      </c>
      <c r="CY29">
        <f t="shared" si="35"/>
        <v>837.2748999999999</v>
      </c>
      <c r="CZ29">
        <f t="shared" si="36"/>
        <v>543.685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44</v>
      </c>
      <c r="DW29" t="s">
        <v>44</v>
      </c>
      <c r="DX29">
        <v>1</v>
      </c>
      <c r="EE29">
        <v>23493429</v>
      </c>
      <c r="EF29">
        <v>6</v>
      </c>
      <c r="EG29" t="s">
        <v>25</v>
      </c>
      <c r="EH29">
        <v>0</v>
      </c>
      <c r="EJ29">
        <v>1</v>
      </c>
      <c r="EK29">
        <v>63001</v>
      </c>
      <c r="EL29" t="s">
        <v>46</v>
      </c>
      <c r="EM29" t="s">
        <v>47</v>
      </c>
      <c r="EQ29">
        <v>0</v>
      </c>
      <c r="ER29">
        <v>760.59</v>
      </c>
      <c r="ES29">
        <v>0</v>
      </c>
      <c r="ET29">
        <v>192.19</v>
      </c>
      <c r="EU29">
        <v>20.64</v>
      </c>
      <c r="EV29">
        <v>568.4</v>
      </c>
      <c r="EW29">
        <v>74.3</v>
      </c>
      <c r="EX29">
        <v>1.99</v>
      </c>
      <c r="EY29">
        <v>0</v>
      </c>
      <c r="FQ29">
        <v>0</v>
      </c>
      <c r="FR29">
        <f t="shared" si="37"/>
        <v>0</v>
      </c>
      <c r="FS29">
        <v>0</v>
      </c>
      <c r="FX29">
        <v>77</v>
      </c>
      <c r="FY29">
        <v>50</v>
      </c>
      <c r="GD29">
        <v>0</v>
      </c>
      <c r="GF29">
        <v>70478563</v>
      </c>
      <c r="GG29">
        <v>2</v>
      </c>
      <c r="GH29">
        <v>1</v>
      </c>
      <c r="GI29">
        <v>-2</v>
      </c>
      <c r="GJ29">
        <v>0</v>
      </c>
      <c r="GK29">
        <f>ROUND(R29*(R12)/100,2)</f>
        <v>0</v>
      </c>
      <c r="GL29">
        <f t="shared" si="38"/>
        <v>0</v>
      </c>
      <c r="GM29">
        <f t="shared" si="39"/>
        <v>2785.0099999999998</v>
      </c>
      <c r="GN29">
        <f t="shared" si="40"/>
        <v>2785.01</v>
      </c>
      <c r="GO29">
        <f t="shared" si="41"/>
        <v>0</v>
      </c>
      <c r="GP29">
        <f t="shared" si="42"/>
        <v>0</v>
      </c>
      <c r="GR29">
        <v>0</v>
      </c>
    </row>
    <row r="30" spans="1:200" ht="12.75">
      <c r="A30">
        <v>17</v>
      </c>
      <c r="B30">
        <v>1</v>
      </c>
      <c r="C30">
        <f>ROW(SmtRes!A25)</f>
        <v>25</v>
      </c>
      <c r="D30">
        <f>ROW(EtalonRes!A30)</f>
        <v>30</v>
      </c>
      <c r="E30" t="s">
        <v>48</v>
      </c>
      <c r="F30" t="s">
        <v>49</v>
      </c>
      <c r="G30" t="s">
        <v>50</v>
      </c>
      <c r="H30" t="s">
        <v>44</v>
      </c>
      <c r="I30">
        <v>0.111</v>
      </c>
      <c r="J30">
        <v>0</v>
      </c>
      <c r="O30">
        <f t="shared" si="10"/>
        <v>109.3</v>
      </c>
      <c r="P30">
        <f t="shared" si="11"/>
        <v>0</v>
      </c>
      <c r="Q30">
        <f t="shared" si="12"/>
        <v>21.35</v>
      </c>
      <c r="R30">
        <f t="shared" si="13"/>
        <v>0.29</v>
      </c>
      <c r="S30">
        <f t="shared" si="14"/>
        <v>87.95</v>
      </c>
      <c r="T30">
        <f t="shared" si="15"/>
        <v>0</v>
      </c>
      <c r="U30">
        <f t="shared" si="16"/>
        <v>9.622368</v>
      </c>
      <c r="V30">
        <f t="shared" si="17"/>
        <v>0.03463200000000001</v>
      </c>
      <c r="W30">
        <f t="shared" si="18"/>
        <v>0</v>
      </c>
      <c r="X30">
        <f t="shared" si="19"/>
        <v>83.83</v>
      </c>
      <c r="Y30">
        <f t="shared" si="20"/>
        <v>41.47</v>
      </c>
      <c r="AA30">
        <v>24182268</v>
      </c>
      <c r="AB30">
        <f t="shared" si="21"/>
        <v>984.672</v>
      </c>
      <c r="AC30">
        <f>ROUND(((ES30*0)),6)</f>
        <v>0</v>
      </c>
      <c r="AD30">
        <f>ROUND(((((ET30*0.8))-((EU30*0.8)))+AE30),6)</f>
        <v>192.344</v>
      </c>
      <c r="AE30">
        <f>ROUND(((EU30*0.8)),6)</f>
        <v>2.624</v>
      </c>
      <c r="AF30">
        <f>ROUND(((EV30*0.8)),6)</f>
        <v>792.328</v>
      </c>
      <c r="AG30">
        <f t="shared" si="23"/>
        <v>0</v>
      </c>
      <c r="AH30">
        <f>((EW30*0.8))</f>
        <v>86.688</v>
      </c>
      <c r="AI30">
        <f>((EX30*0.8))</f>
        <v>0.31200000000000006</v>
      </c>
      <c r="AJ30">
        <f t="shared" si="25"/>
        <v>0</v>
      </c>
      <c r="AK30">
        <v>14512.84</v>
      </c>
      <c r="AL30">
        <v>13282</v>
      </c>
      <c r="AM30">
        <v>240.43</v>
      </c>
      <c r="AN30">
        <v>3.28</v>
      </c>
      <c r="AO30">
        <v>990.41</v>
      </c>
      <c r="AP30">
        <v>0</v>
      </c>
      <c r="AQ30">
        <v>108.36</v>
      </c>
      <c r="AR30">
        <v>0.39</v>
      </c>
      <c r="AS30">
        <v>0</v>
      </c>
      <c r="AT30">
        <v>95</v>
      </c>
      <c r="AU30">
        <v>47</v>
      </c>
      <c r="AV30">
        <v>1</v>
      </c>
      <c r="AW30">
        <v>1</v>
      </c>
      <c r="AZ30">
        <v>1</v>
      </c>
      <c r="BA30">
        <v>1</v>
      </c>
      <c r="BB30">
        <v>1</v>
      </c>
      <c r="BC30">
        <v>1</v>
      </c>
      <c r="BH30">
        <v>0</v>
      </c>
      <c r="BI30">
        <v>1</v>
      </c>
      <c r="BJ30" t="s">
        <v>51</v>
      </c>
      <c r="BM30">
        <v>15001</v>
      </c>
      <c r="BN30">
        <v>0</v>
      </c>
      <c r="BP30">
        <v>0</v>
      </c>
      <c r="BQ30">
        <v>2</v>
      </c>
      <c r="BR30">
        <v>0</v>
      </c>
      <c r="BS30">
        <v>1</v>
      </c>
      <c r="BT30">
        <v>1</v>
      </c>
      <c r="BU30">
        <v>1</v>
      </c>
      <c r="BV30">
        <v>1</v>
      </c>
      <c r="BW30">
        <v>1</v>
      </c>
      <c r="BX30">
        <v>1</v>
      </c>
      <c r="BZ30">
        <v>105</v>
      </c>
      <c r="CA30">
        <v>55</v>
      </c>
      <c r="CF30">
        <v>0</v>
      </c>
      <c r="CG30">
        <v>0</v>
      </c>
      <c r="CM30">
        <v>0</v>
      </c>
      <c r="CN30" t="s">
        <v>52</v>
      </c>
      <c r="CO30">
        <v>0</v>
      </c>
      <c r="CP30">
        <f t="shared" si="26"/>
        <v>109.30000000000001</v>
      </c>
      <c r="CQ30">
        <f t="shared" si="27"/>
        <v>0</v>
      </c>
      <c r="CR30">
        <f t="shared" si="28"/>
        <v>192.344</v>
      </c>
      <c r="CS30">
        <f t="shared" si="29"/>
        <v>2.624</v>
      </c>
      <c r="CT30">
        <f t="shared" si="30"/>
        <v>792.328</v>
      </c>
      <c r="CU30">
        <f t="shared" si="31"/>
        <v>0</v>
      </c>
      <c r="CV30">
        <f t="shared" si="32"/>
        <v>86.688</v>
      </c>
      <c r="CW30">
        <f t="shared" si="33"/>
        <v>0.31200000000000006</v>
      </c>
      <c r="CX30">
        <f t="shared" si="34"/>
        <v>0</v>
      </c>
      <c r="CY30">
        <f t="shared" si="35"/>
        <v>83.82800000000002</v>
      </c>
      <c r="CZ30">
        <f t="shared" si="36"/>
        <v>41.47280000000001</v>
      </c>
      <c r="DD30" t="s">
        <v>53</v>
      </c>
      <c r="DE30" t="s">
        <v>54</v>
      </c>
      <c r="DF30" t="s">
        <v>54</v>
      </c>
      <c r="DG30" t="s">
        <v>54</v>
      </c>
      <c r="DI30" t="s">
        <v>54</v>
      </c>
      <c r="DJ30" t="s">
        <v>54</v>
      </c>
      <c r="DN30">
        <v>0</v>
      </c>
      <c r="DO30">
        <v>0</v>
      </c>
      <c r="DP30">
        <v>1</v>
      </c>
      <c r="DQ30">
        <v>1</v>
      </c>
      <c r="DU30">
        <v>1013</v>
      </c>
      <c r="DV30" t="s">
        <v>44</v>
      </c>
      <c r="DW30" t="s">
        <v>44</v>
      </c>
      <c r="DX30">
        <v>1</v>
      </c>
      <c r="EE30">
        <v>23493370</v>
      </c>
      <c r="EF30">
        <v>2</v>
      </c>
      <c r="EG30" t="s">
        <v>55</v>
      </c>
      <c r="EH30">
        <v>0</v>
      </c>
      <c r="EJ30">
        <v>1</v>
      </c>
      <c r="EK30">
        <v>15001</v>
      </c>
      <c r="EL30" t="s">
        <v>56</v>
      </c>
      <c r="EM30" t="s">
        <v>57</v>
      </c>
      <c r="EO30" t="s">
        <v>58</v>
      </c>
      <c r="EQ30">
        <v>0</v>
      </c>
      <c r="ER30">
        <v>14512.84</v>
      </c>
      <c r="ES30">
        <v>13282</v>
      </c>
      <c r="ET30">
        <v>240.43</v>
      </c>
      <c r="EU30">
        <v>3.28</v>
      </c>
      <c r="EV30">
        <v>990.41</v>
      </c>
      <c r="EW30">
        <v>108.36</v>
      </c>
      <c r="EX30">
        <v>0.39</v>
      </c>
      <c r="EY30">
        <v>0</v>
      </c>
      <c r="FQ30">
        <v>0</v>
      </c>
      <c r="FR30">
        <f t="shared" si="37"/>
        <v>0</v>
      </c>
      <c r="FS30">
        <v>0</v>
      </c>
      <c r="FT30" t="s">
        <v>59</v>
      </c>
      <c r="FU30" t="s">
        <v>60</v>
      </c>
      <c r="FX30">
        <v>94.5</v>
      </c>
      <c r="FY30">
        <v>46.75</v>
      </c>
      <c r="GD30">
        <v>0</v>
      </c>
      <c r="GF30">
        <v>-914225996</v>
      </c>
      <c r="GG30">
        <v>2</v>
      </c>
      <c r="GH30">
        <v>1</v>
      </c>
      <c r="GI30">
        <v>-2</v>
      </c>
      <c r="GJ30">
        <v>0</v>
      </c>
      <c r="GK30">
        <f>ROUND(R30*(R12)/100,2)</f>
        <v>0</v>
      </c>
      <c r="GL30">
        <f t="shared" si="38"/>
        <v>0</v>
      </c>
      <c r="GM30">
        <f t="shared" si="39"/>
        <v>234.6</v>
      </c>
      <c r="GN30">
        <f t="shared" si="40"/>
        <v>234.6</v>
      </c>
      <c r="GO30">
        <f t="shared" si="41"/>
        <v>0</v>
      </c>
      <c r="GP30">
        <f t="shared" si="42"/>
        <v>0</v>
      </c>
      <c r="GR30">
        <v>0</v>
      </c>
    </row>
    <row r="31" spans="1:200" ht="12.75">
      <c r="A31">
        <v>17</v>
      </c>
      <c r="B31">
        <v>1</v>
      </c>
      <c r="C31">
        <f>ROW(SmtRes!A28)</f>
        <v>28</v>
      </c>
      <c r="D31">
        <f>ROW(EtalonRes!A33)</f>
        <v>33</v>
      </c>
      <c r="E31" t="s">
        <v>61</v>
      </c>
      <c r="F31" t="s">
        <v>62</v>
      </c>
      <c r="G31" t="s">
        <v>63</v>
      </c>
      <c r="H31" t="s">
        <v>64</v>
      </c>
      <c r="I31">
        <v>0.321</v>
      </c>
      <c r="J31">
        <v>0</v>
      </c>
      <c r="O31">
        <f t="shared" si="10"/>
        <v>354.94</v>
      </c>
      <c r="P31">
        <f t="shared" si="11"/>
        <v>0</v>
      </c>
      <c r="Q31">
        <f t="shared" si="12"/>
        <v>92.77</v>
      </c>
      <c r="R31">
        <f t="shared" si="13"/>
        <v>32.6</v>
      </c>
      <c r="S31">
        <f t="shared" si="14"/>
        <v>262.17</v>
      </c>
      <c r="T31">
        <f t="shared" si="15"/>
        <v>0</v>
      </c>
      <c r="U31">
        <f t="shared" si="16"/>
        <v>33.355109999999996</v>
      </c>
      <c r="V31">
        <f t="shared" si="17"/>
        <v>2.48454</v>
      </c>
      <c r="W31">
        <f t="shared" si="18"/>
        <v>0</v>
      </c>
      <c r="X31">
        <f t="shared" si="19"/>
        <v>291.82</v>
      </c>
      <c r="Y31">
        <f t="shared" si="20"/>
        <v>176.86</v>
      </c>
      <c r="AA31">
        <v>24182268</v>
      </c>
      <c r="AB31">
        <f t="shared" si="21"/>
        <v>1105.74</v>
      </c>
      <c r="AC31">
        <f>ROUND((ES31),6)</f>
        <v>0</v>
      </c>
      <c r="AD31">
        <f>ROUND((((ET31)-(EU31))+AE31),6)</f>
        <v>289.01</v>
      </c>
      <c r="AE31">
        <f aca="true" t="shared" si="43" ref="AE31:AF33">ROUND((EU31),6)</f>
        <v>101.55</v>
      </c>
      <c r="AF31">
        <f t="shared" si="43"/>
        <v>816.73</v>
      </c>
      <c r="AG31">
        <f t="shared" si="23"/>
        <v>0</v>
      </c>
      <c r="AH31">
        <f aca="true" t="shared" si="44" ref="AH31:AI35">(EW31)</f>
        <v>103.91</v>
      </c>
      <c r="AI31">
        <f t="shared" si="44"/>
        <v>7.74</v>
      </c>
      <c r="AJ31">
        <f t="shared" si="25"/>
        <v>0</v>
      </c>
      <c r="AK31">
        <v>1105.74</v>
      </c>
      <c r="AL31">
        <v>0</v>
      </c>
      <c r="AM31">
        <v>289.01</v>
      </c>
      <c r="AN31">
        <v>101.55</v>
      </c>
      <c r="AO31">
        <v>816.73</v>
      </c>
      <c r="AP31">
        <v>0</v>
      </c>
      <c r="AQ31">
        <v>103.91</v>
      </c>
      <c r="AR31">
        <v>7.74</v>
      </c>
      <c r="AS31">
        <v>0</v>
      </c>
      <c r="AT31">
        <v>99</v>
      </c>
      <c r="AU31">
        <v>60</v>
      </c>
      <c r="AV31">
        <v>1</v>
      </c>
      <c r="AW31">
        <v>1</v>
      </c>
      <c r="AZ31">
        <v>1</v>
      </c>
      <c r="BA31">
        <v>1</v>
      </c>
      <c r="BB31">
        <v>1</v>
      </c>
      <c r="BC31">
        <v>1</v>
      </c>
      <c r="BH31">
        <v>0</v>
      </c>
      <c r="BI31">
        <v>1</v>
      </c>
      <c r="BJ31" t="s">
        <v>65</v>
      </c>
      <c r="BM31">
        <v>46001</v>
      </c>
      <c r="BN31">
        <v>0</v>
      </c>
      <c r="BP31">
        <v>0</v>
      </c>
      <c r="BQ31">
        <v>2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110</v>
      </c>
      <c r="CA31">
        <v>70</v>
      </c>
      <c r="CF31">
        <v>0</v>
      </c>
      <c r="CG31">
        <v>0</v>
      </c>
      <c r="CM31">
        <v>0</v>
      </c>
      <c r="CO31">
        <v>0</v>
      </c>
      <c r="CP31">
        <f t="shared" si="26"/>
        <v>354.94</v>
      </c>
      <c r="CQ31">
        <f t="shared" si="27"/>
        <v>0</v>
      </c>
      <c r="CR31">
        <f t="shared" si="28"/>
        <v>289.01</v>
      </c>
      <c r="CS31">
        <f t="shared" si="29"/>
        <v>101.55</v>
      </c>
      <c r="CT31">
        <f t="shared" si="30"/>
        <v>816.73</v>
      </c>
      <c r="CU31">
        <f t="shared" si="31"/>
        <v>0</v>
      </c>
      <c r="CV31">
        <f t="shared" si="32"/>
        <v>103.91</v>
      </c>
      <c r="CW31">
        <f t="shared" si="33"/>
        <v>7.74</v>
      </c>
      <c r="CX31">
        <f t="shared" si="34"/>
        <v>0</v>
      </c>
      <c r="CY31">
        <f t="shared" si="35"/>
        <v>291.82230000000004</v>
      </c>
      <c r="CZ31">
        <f t="shared" si="36"/>
        <v>176.862</v>
      </c>
      <c r="DN31">
        <v>0</v>
      </c>
      <c r="DO31">
        <v>0</v>
      </c>
      <c r="DP31">
        <v>1</v>
      </c>
      <c r="DQ31">
        <v>1</v>
      </c>
      <c r="DU31">
        <v>1005</v>
      </c>
      <c r="DV31" t="s">
        <v>64</v>
      </c>
      <c r="DW31" t="s">
        <v>64</v>
      </c>
      <c r="DX31">
        <v>100</v>
      </c>
      <c r="EE31">
        <v>23493412</v>
      </c>
      <c r="EF31">
        <v>2</v>
      </c>
      <c r="EG31" t="s">
        <v>55</v>
      </c>
      <c r="EH31">
        <v>0</v>
      </c>
      <c r="EJ31">
        <v>1</v>
      </c>
      <c r="EK31">
        <v>46001</v>
      </c>
      <c r="EL31" t="s">
        <v>66</v>
      </c>
      <c r="EM31" t="s">
        <v>67</v>
      </c>
      <c r="EQ31">
        <v>0</v>
      </c>
      <c r="ER31">
        <v>1105.74</v>
      </c>
      <c r="ES31">
        <v>0</v>
      </c>
      <c r="ET31">
        <v>289.01</v>
      </c>
      <c r="EU31">
        <v>101.55</v>
      </c>
      <c r="EV31">
        <v>816.73</v>
      </c>
      <c r="EW31">
        <v>103.91</v>
      </c>
      <c r="EX31">
        <v>7.74</v>
      </c>
      <c r="EY31">
        <v>0</v>
      </c>
      <c r="FQ31">
        <v>0</v>
      </c>
      <c r="FR31">
        <f t="shared" si="37"/>
        <v>0</v>
      </c>
      <c r="FS31">
        <v>0</v>
      </c>
      <c r="FT31" t="s">
        <v>59</v>
      </c>
      <c r="FU31" t="s">
        <v>60</v>
      </c>
      <c r="FX31">
        <v>99</v>
      </c>
      <c r="FY31">
        <v>59.5</v>
      </c>
      <c r="GD31">
        <v>0</v>
      </c>
      <c r="GF31">
        <v>692726512</v>
      </c>
      <c r="GG31">
        <v>2</v>
      </c>
      <c r="GH31">
        <v>1</v>
      </c>
      <c r="GI31">
        <v>-2</v>
      </c>
      <c r="GJ31">
        <v>0</v>
      </c>
      <c r="GK31">
        <f>ROUND(R31*(R12)/100,2)</f>
        <v>0</v>
      </c>
      <c r="GL31">
        <f t="shared" si="38"/>
        <v>0</v>
      </c>
      <c r="GM31">
        <f t="shared" si="39"/>
        <v>823.62</v>
      </c>
      <c r="GN31">
        <f t="shared" si="40"/>
        <v>823.62</v>
      </c>
      <c r="GO31">
        <f t="shared" si="41"/>
        <v>0</v>
      </c>
      <c r="GP31">
        <f t="shared" si="42"/>
        <v>0</v>
      </c>
      <c r="GR31">
        <v>0</v>
      </c>
    </row>
    <row r="32" spans="1:200" ht="12.75">
      <c r="A32">
        <v>17</v>
      </c>
      <c r="B32">
        <v>1</v>
      </c>
      <c r="C32">
        <f>ROW(SmtRes!A31)</f>
        <v>31</v>
      </c>
      <c r="D32">
        <f>ROW(EtalonRes!A36)</f>
        <v>36</v>
      </c>
      <c r="E32" t="s">
        <v>68</v>
      </c>
      <c r="F32" t="s">
        <v>69</v>
      </c>
      <c r="G32" t="s">
        <v>70</v>
      </c>
      <c r="H32" t="s">
        <v>64</v>
      </c>
      <c r="I32">
        <v>0.033</v>
      </c>
      <c r="J32">
        <v>0</v>
      </c>
      <c r="O32">
        <f t="shared" si="10"/>
        <v>58.44</v>
      </c>
      <c r="P32">
        <f t="shared" si="11"/>
        <v>0</v>
      </c>
      <c r="Q32">
        <f t="shared" si="12"/>
        <v>9.54</v>
      </c>
      <c r="R32">
        <f t="shared" si="13"/>
        <v>3.35</v>
      </c>
      <c r="S32">
        <f t="shared" si="14"/>
        <v>48.9</v>
      </c>
      <c r="T32">
        <f t="shared" si="15"/>
        <v>0</v>
      </c>
      <c r="U32">
        <f t="shared" si="16"/>
        <v>6.22182</v>
      </c>
      <c r="V32">
        <f t="shared" si="17"/>
        <v>0.25542000000000004</v>
      </c>
      <c r="W32">
        <f t="shared" si="18"/>
        <v>0</v>
      </c>
      <c r="X32">
        <f t="shared" si="19"/>
        <v>51.73</v>
      </c>
      <c r="Y32">
        <f t="shared" si="20"/>
        <v>31.35</v>
      </c>
      <c r="AA32">
        <v>24182268</v>
      </c>
      <c r="AB32">
        <f t="shared" si="21"/>
        <v>1770.93</v>
      </c>
      <c r="AC32">
        <f>ROUND((ES32),6)</f>
        <v>0</v>
      </c>
      <c r="AD32">
        <f>ROUND((((ET32)-(EU32))+AE32),6)</f>
        <v>289.01</v>
      </c>
      <c r="AE32">
        <f t="shared" si="43"/>
        <v>101.55</v>
      </c>
      <c r="AF32">
        <f t="shared" si="43"/>
        <v>1481.92</v>
      </c>
      <c r="AG32">
        <f t="shared" si="23"/>
        <v>0</v>
      </c>
      <c r="AH32">
        <f t="shared" si="44"/>
        <v>188.54</v>
      </c>
      <c r="AI32">
        <f t="shared" si="44"/>
        <v>7.74</v>
      </c>
      <c r="AJ32">
        <f t="shared" si="25"/>
        <v>0</v>
      </c>
      <c r="AK32">
        <v>1770.93</v>
      </c>
      <c r="AL32">
        <v>0</v>
      </c>
      <c r="AM32">
        <v>289.01</v>
      </c>
      <c r="AN32">
        <v>101.55</v>
      </c>
      <c r="AO32">
        <v>1481.92</v>
      </c>
      <c r="AP32">
        <v>0</v>
      </c>
      <c r="AQ32">
        <v>188.54</v>
      </c>
      <c r="AR32">
        <v>7.74</v>
      </c>
      <c r="AS32">
        <v>0</v>
      </c>
      <c r="AT32">
        <v>99</v>
      </c>
      <c r="AU32">
        <v>60</v>
      </c>
      <c r="AV32">
        <v>1</v>
      </c>
      <c r="AW32">
        <v>1</v>
      </c>
      <c r="AZ32">
        <v>1</v>
      </c>
      <c r="BA32">
        <v>1</v>
      </c>
      <c r="BB32">
        <v>1</v>
      </c>
      <c r="BC32">
        <v>1</v>
      </c>
      <c r="BH32">
        <v>0</v>
      </c>
      <c r="BI32">
        <v>1</v>
      </c>
      <c r="BJ32" t="s">
        <v>71</v>
      </c>
      <c r="BM32">
        <v>46001</v>
      </c>
      <c r="BN32">
        <v>0</v>
      </c>
      <c r="BP32">
        <v>0</v>
      </c>
      <c r="BQ32">
        <v>2</v>
      </c>
      <c r="BR32">
        <v>0</v>
      </c>
      <c r="BS32">
        <v>1</v>
      </c>
      <c r="BT32">
        <v>1</v>
      </c>
      <c r="BU32">
        <v>1</v>
      </c>
      <c r="BV32">
        <v>1</v>
      </c>
      <c r="BW32">
        <v>1</v>
      </c>
      <c r="BX32">
        <v>1</v>
      </c>
      <c r="BZ32">
        <v>110</v>
      </c>
      <c r="CA32">
        <v>70</v>
      </c>
      <c r="CF32">
        <v>0</v>
      </c>
      <c r="CG32">
        <v>0</v>
      </c>
      <c r="CM32">
        <v>0</v>
      </c>
      <c r="CO32">
        <v>0</v>
      </c>
      <c r="CP32">
        <f t="shared" si="26"/>
        <v>58.44</v>
      </c>
      <c r="CQ32">
        <f t="shared" si="27"/>
        <v>0</v>
      </c>
      <c r="CR32">
        <f t="shared" si="28"/>
        <v>289.01</v>
      </c>
      <c r="CS32">
        <f t="shared" si="29"/>
        <v>101.55</v>
      </c>
      <c r="CT32">
        <f t="shared" si="30"/>
        <v>1481.92</v>
      </c>
      <c r="CU32">
        <f t="shared" si="31"/>
        <v>0</v>
      </c>
      <c r="CV32">
        <f t="shared" si="32"/>
        <v>188.54</v>
      </c>
      <c r="CW32">
        <f t="shared" si="33"/>
        <v>7.74</v>
      </c>
      <c r="CX32">
        <f t="shared" si="34"/>
        <v>0</v>
      </c>
      <c r="CY32">
        <f t="shared" si="35"/>
        <v>51.7275</v>
      </c>
      <c r="CZ32">
        <f t="shared" si="36"/>
        <v>31.35</v>
      </c>
      <c r="DN32">
        <v>0</v>
      </c>
      <c r="DO32">
        <v>0</v>
      </c>
      <c r="DP32">
        <v>1</v>
      </c>
      <c r="DQ32">
        <v>1</v>
      </c>
      <c r="DU32">
        <v>1005</v>
      </c>
      <c r="DV32" t="s">
        <v>64</v>
      </c>
      <c r="DW32" t="s">
        <v>64</v>
      </c>
      <c r="DX32">
        <v>100</v>
      </c>
      <c r="EE32">
        <v>23493412</v>
      </c>
      <c r="EF32">
        <v>2</v>
      </c>
      <c r="EG32" t="s">
        <v>55</v>
      </c>
      <c r="EH32">
        <v>0</v>
      </c>
      <c r="EJ32">
        <v>1</v>
      </c>
      <c r="EK32">
        <v>46001</v>
      </c>
      <c r="EL32" t="s">
        <v>66</v>
      </c>
      <c r="EM32" t="s">
        <v>67</v>
      </c>
      <c r="EQ32">
        <v>0</v>
      </c>
      <c r="ER32">
        <v>1770.93</v>
      </c>
      <c r="ES32">
        <v>0</v>
      </c>
      <c r="ET32">
        <v>289.01</v>
      </c>
      <c r="EU32">
        <v>101.55</v>
      </c>
      <c r="EV32">
        <v>1481.92</v>
      </c>
      <c r="EW32">
        <v>188.54</v>
      </c>
      <c r="EX32">
        <v>7.74</v>
      </c>
      <c r="EY32">
        <v>0</v>
      </c>
      <c r="FQ32">
        <v>0</v>
      </c>
      <c r="FR32">
        <f t="shared" si="37"/>
        <v>0</v>
      </c>
      <c r="FS32">
        <v>0</v>
      </c>
      <c r="FT32" t="s">
        <v>59</v>
      </c>
      <c r="FU32" t="s">
        <v>60</v>
      </c>
      <c r="FX32">
        <v>99</v>
      </c>
      <c r="FY32">
        <v>59.5</v>
      </c>
      <c r="GD32">
        <v>0</v>
      </c>
      <c r="GF32">
        <v>442122904</v>
      </c>
      <c r="GG32">
        <v>2</v>
      </c>
      <c r="GH32">
        <v>1</v>
      </c>
      <c r="GI32">
        <v>-2</v>
      </c>
      <c r="GJ32">
        <v>0</v>
      </c>
      <c r="GK32">
        <f>ROUND(R32*(R12)/100,2)</f>
        <v>0</v>
      </c>
      <c r="GL32">
        <f t="shared" si="38"/>
        <v>0</v>
      </c>
      <c r="GM32">
        <f t="shared" si="39"/>
        <v>141.51999999999998</v>
      </c>
      <c r="GN32">
        <f t="shared" si="40"/>
        <v>141.52</v>
      </c>
      <c r="GO32">
        <f t="shared" si="41"/>
        <v>0</v>
      </c>
      <c r="GP32">
        <f t="shared" si="42"/>
        <v>0</v>
      </c>
      <c r="GR32">
        <v>0</v>
      </c>
    </row>
    <row r="33" spans="1:200" ht="12.75">
      <c r="A33">
        <v>17</v>
      </c>
      <c r="B33">
        <v>1</v>
      </c>
      <c r="C33">
        <f>ROW(SmtRes!A34)</f>
        <v>34</v>
      </c>
      <c r="D33">
        <f>ROW(EtalonRes!A39)</f>
        <v>39</v>
      </c>
      <c r="E33" t="s">
        <v>72</v>
      </c>
      <c r="F33" t="s">
        <v>73</v>
      </c>
      <c r="G33" t="s">
        <v>74</v>
      </c>
      <c r="H33" t="s">
        <v>75</v>
      </c>
      <c r="I33">
        <v>10</v>
      </c>
      <c r="J33">
        <v>0</v>
      </c>
      <c r="O33">
        <f t="shared" si="10"/>
        <v>244</v>
      </c>
      <c r="P33">
        <f t="shared" si="11"/>
        <v>172</v>
      </c>
      <c r="Q33">
        <f t="shared" si="12"/>
        <v>0</v>
      </c>
      <c r="R33">
        <f t="shared" si="13"/>
        <v>0</v>
      </c>
      <c r="S33">
        <f t="shared" si="14"/>
        <v>72</v>
      </c>
      <c r="T33">
        <f t="shared" si="15"/>
        <v>0</v>
      </c>
      <c r="U33">
        <f t="shared" si="16"/>
        <v>10.3</v>
      </c>
      <c r="V33">
        <f t="shared" si="17"/>
        <v>0</v>
      </c>
      <c r="W33">
        <f t="shared" si="18"/>
        <v>0</v>
      </c>
      <c r="X33">
        <f t="shared" si="19"/>
        <v>56.16</v>
      </c>
      <c r="Y33">
        <f t="shared" si="20"/>
        <v>36</v>
      </c>
      <c r="AA33">
        <v>24182268</v>
      </c>
      <c r="AB33">
        <f t="shared" si="21"/>
        <v>24.4</v>
      </c>
      <c r="AC33">
        <f>ROUND((ES33),6)</f>
        <v>17.2</v>
      </c>
      <c r="AD33">
        <f>ROUND((((ET33)-(EU33))+AE33),6)</f>
        <v>0</v>
      </c>
      <c r="AE33">
        <f t="shared" si="43"/>
        <v>0</v>
      </c>
      <c r="AF33">
        <f t="shared" si="43"/>
        <v>7.2</v>
      </c>
      <c r="AG33">
        <f t="shared" si="23"/>
        <v>0</v>
      </c>
      <c r="AH33">
        <f t="shared" si="44"/>
        <v>1.03</v>
      </c>
      <c r="AI33">
        <f t="shared" si="44"/>
        <v>0</v>
      </c>
      <c r="AJ33">
        <f t="shared" si="25"/>
        <v>0</v>
      </c>
      <c r="AK33">
        <v>24.4</v>
      </c>
      <c r="AL33">
        <v>17.2</v>
      </c>
      <c r="AM33">
        <v>0</v>
      </c>
      <c r="AN33">
        <v>0</v>
      </c>
      <c r="AO33">
        <v>7.2</v>
      </c>
      <c r="AP33">
        <v>0</v>
      </c>
      <c r="AQ33">
        <v>1.03</v>
      </c>
      <c r="AR33">
        <v>0</v>
      </c>
      <c r="AS33">
        <v>0</v>
      </c>
      <c r="AT33">
        <v>78</v>
      </c>
      <c r="AU33">
        <v>50</v>
      </c>
      <c r="AV33">
        <v>1</v>
      </c>
      <c r="AW33">
        <v>1</v>
      </c>
      <c r="AZ33">
        <v>1</v>
      </c>
      <c r="BA33">
        <v>1</v>
      </c>
      <c r="BB33">
        <v>1</v>
      </c>
      <c r="BC33">
        <v>1</v>
      </c>
      <c r="BH33">
        <v>0</v>
      </c>
      <c r="BI33">
        <v>1</v>
      </c>
      <c r="BJ33" t="s">
        <v>76</v>
      </c>
      <c r="BM33">
        <v>69001</v>
      </c>
      <c r="BN33">
        <v>0</v>
      </c>
      <c r="BP33">
        <v>0</v>
      </c>
      <c r="BQ33">
        <v>6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78</v>
      </c>
      <c r="CA33">
        <v>50</v>
      </c>
      <c r="CF33">
        <v>0</v>
      </c>
      <c r="CG33">
        <v>0</v>
      </c>
      <c r="CM33">
        <v>0</v>
      </c>
      <c r="CO33">
        <v>0</v>
      </c>
      <c r="CP33">
        <f t="shared" si="26"/>
        <v>244</v>
      </c>
      <c r="CQ33">
        <f t="shared" si="27"/>
        <v>17.2</v>
      </c>
      <c r="CR33">
        <f t="shared" si="28"/>
        <v>0</v>
      </c>
      <c r="CS33">
        <f t="shared" si="29"/>
        <v>0</v>
      </c>
      <c r="CT33">
        <f t="shared" si="30"/>
        <v>7.2</v>
      </c>
      <c r="CU33">
        <f t="shared" si="31"/>
        <v>0</v>
      </c>
      <c r="CV33">
        <f t="shared" si="32"/>
        <v>1.03</v>
      </c>
      <c r="CW33">
        <f t="shared" si="33"/>
        <v>0</v>
      </c>
      <c r="CX33">
        <f t="shared" si="34"/>
        <v>0</v>
      </c>
      <c r="CY33">
        <f t="shared" si="35"/>
        <v>56.16</v>
      </c>
      <c r="CZ33">
        <f t="shared" si="36"/>
        <v>36</v>
      </c>
      <c r="DN33">
        <v>0</v>
      </c>
      <c r="DO33">
        <v>0</v>
      </c>
      <c r="DP33">
        <v>1</v>
      </c>
      <c r="DQ33">
        <v>1</v>
      </c>
      <c r="DU33">
        <v>1013</v>
      </c>
      <c r="DV33" t="s">
        <v>75</v>
      </c>
      <c r="DW33" t="s">
        <v>75</v>
      </c>
      <c r="DX33">
        <v>1</v>
      </c>
      <c r="EE33">
        <v>23493471</v>
      </c>
      <c r="EF33">
        <v>6</v>
      </c>
      <c r="EG33" t="s">
        <v>25</v>
      </c>
      <c r="EH33">
        <v>0</v>
      </c>
      <c r="EJ33">
        <v>1</v>
      </c>
      <c r="EK33">
        <v>69001</v>
      </c>
      <c r="EL33" t="s">
        <v>77</v>
      </c>
      <c r="EM33" t="s">
        <v>78</v>
      </c>
      <c r="EQ33">
        <v>0</v>
      </c>
      <c r="ER33">
        <v>24.4</v>
      </c>
      <c r="ES33">
        <v>17.2</v>
      </c>
      <c r="ET33">
        <v>0</v>
      </c>
      <c r="EU33">
        <v>0</v>
      </c>
      <c r="EV33">
        <v>7.2</v>
      </c>
      <c r="EW33">
        <v>1.03</v>
      </c>
      <c r="EX33">
        <v>0</v>
      </c>
      <c r="EY33">
        <v>0</v>
      </c>
      <c r="FQ33">
        <v>0</v>
      </c>
      <c r="FR33">
        <f t="shared" si="37"/>
        <v>0</v>
      </c>
      <c r="FS33">
        <v>0</v>
      </c>
      <c r="FX33">
        <v>78</v>
      </c>
      <c r="FY33">
        <v>50</v>
      </c>
      <c r="GD33">
        <v>0</v>
      </c>
      <c r="GF33">
        <v>1802948697</v>
      </c>
      <c r="GG33">
        <v>2</v>
      </c>
      <c r="GH33">
        <v>1</v>
      </c>
      <c r="GI33">
        <v>-2</v>
      </c>
      <c r="GJ33">
        <v>0</v>
      </c>
      <c r="GK33">
        <f>ROUND(R33*(R12)/100,2)</f>
        <v>0</v>
      </c>
      <c r="GL33">
        <f t="shared" si="38"/>
        <v>0</v>
      </c>
      <c r="GM33">
        <f t="shared" si="39"/>
        <v>336.15999999999997</v>
      </c>
      <c r="GN33">
        <f t="shared" si="40"/>
        <v>336.16</v>
      </c>
      <c r="GO33">
        <f t="shared" si="41"/>
        <v>0</v>
      </c>
      <c r="GP33">
        <f t="shared" si="42"/>
        <v>0</v>
      </c>
      <c r="GR33">
        <v>0</v>
      </c>
    </row>
    <row r="34" spans="1:200" ht="12.75">
      <c r="A34">
        <v>17</v>
      </c>
      <c r="B34">
        <v>1</v>
      </c>
      <c r="C34">
        <f>ROW(SmtRes!A37)</f>
        <v>37</v>
      </c>
      <c r="D34">
        <f>ROW(EtalonRes!A42)</f>
        <v>42</v>
      </c>
      <c r="E34" t="s">
        <v>79</v>
      </c>
      <c r="F34" t="s">
        <v>80</v>
      </c>
      <c r="G34" t="s">
        <v>81</v>
      </c>
      <c r="H34" t="s">
        <v>82</v>
      </c>
      <c r="I34">
        <v>10</v>
      </c>
      <c r="J34">
        <v>0</v>
      </c>
      <c r="O34">
        <f t="shared" si="10"/>
        <v>426</v>
      </c>
      <c r="P34">
        <f t="shared" si="11"/>
        <v>0</v>
      </c>
      <c r="Q34">
        <f t="shared" si="12"/>
        <v>426</v>
      </c>
      <c r="R34">
        <f t="shared" si="13"/>
        <v>0</v>
      </c>
      <c r="S34">
        <f t="shared" si="14"/>
        <v>0</v>
      </c>
      <c r="T34">
        <f t="shared" si="15"/>
        <v>0</v>
      </c>
      <c r="U34">
        <f t="shared" si="16"/>
        <v>5.777</v>
      </c>
      <c r="V34">
        <f t="shared" si="17"/>
        <v>2.9</v>
      </c>
      <c r="W34">
        <f t="shared" si="18"/>
        <v>0</v>
      </c>
      <c r="X34">
        <f t="shared" si="19"/>
        <v>0</v>
      </c>
      <c r="Y34">
        <f t="shared" si="20"/>
        <v>0</v>
      </c>
      <c r="AA34">
        <v>24182268</v>
      </c>
      <c r="AB34">
        <f t="shared" si="21"/>
        <v>42.6</v>
      </c>
      <c r="AC34">
        <f>ROUND((ES34),6)</f>
        <v>0</v>
      </c>
      <c r="AD34">
        <f>ROUND(((ET34)+ROUND(((EU34)*1.6),2)),6)</f>
        <v>42.6</v>
      </c>
      <c r="AE34">
        <f>ROUND(((EU34)+ROUND(((EU34)*1.6),2)),6)</f>
        <v>0</v>
      </c>
      <c r="AF34">
        <f>ROUND(((EV34)+ROUND(((EV34)*1.6),2)),6)</f>
        <v>0</v>
      </c>
      <c r="AG34">
        <f t="shared" si="23"/>
        <v>0</v>
      </c>
      <c r="AH34">
        <f t="shared" si="44"/>
        <v>0.5777</v>
      </c>
      <c r="AI34">
        <f t="shared" si="44"/>
        <v>0.29</v>
      </c>
      <c r="AJ34">
        <f t="shared" si="25"/>
        <v>0</v>
      </c>
      <c r="AK34">
        <v>42.6</v>
      </c>
      <c r="AL34">
        <v>0</v>
      </c>
      <c r="AM34">
        <v>42.6</v>
      </c>
      <c r="AN34">
        <v>0</v>
      </c>
      <c r="AO34">
        <v>0</v>
      </c>
      <c r="AP34">
        <v>0</v>
      </c>
      <c r="AQ34">
        <v>0.5777</v>
      </c>
      <c r="AR34">
        <v>0.29</v>
      </c>
      <c r="AS34">
        <v>0</v>
      </c>
      <c r="AT34">
        <v>0</v>
      </c>
      <c r="AU34">
        <v>0</v>
      </c>
      <c r="AV34">
        <v>1</v>
      </c>
      <c r="AW34">
        <v>1</v>
      </c>
      <c r="AZ34">
        <v>1</v>
      </c>
      <c r="BA34">
        <v>1</v>
      </c>
      <c r="BB34">
        <v>1</v>
      </c>
      <c r="BC34">
        <v>1</v>
      </c>
      <c r="BH34">
        <v>0</v>
      </c>
      <c r="BI34">
        <v>1</v>
      </c>
      <c r="BJ34" t="s">
        <v>83</v>
      </c>
      <c r="BM34">
        <v>700004</v>
      </c>
      <c r="BN34">
        <v>0</v>
      </c>
      <c r="BP34">
        <v>0</v>
      </c>
      <c r="BQ34">
        <v>19</v>
      </c>
      <c r="BR34">
        <v>0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Z34">
        <v>0</v>
      </c>
      <c r="CA34">
        <v>0</v>
      </c>
      <c r="CF34">
        <v>0</v>
      </c>
      <c r="CG34">
        <v>0</v>
      </c>
      <c r="CM34">
        <v>0</v>
      </c>
      <c r="CO34">
        <v>0</v>
      </c>
      <c r="CP34">
        <f t="shared" si="26"/>
        <v>426</v>
      </c>
      <c r="CQ34">
        <f t="shared" si="27"/>
        <v>0</v>
      </c>
      <c r="CR34">
        <f t="shared" si="28"/>
        <v>42.6</v>
      </c>
      <c r="CS34">
        <f t="shared" si="29"/>
        <v>0</v>
      </c>
      <c r="CT34">
        <f t="shared" si="30"/>
        <v>0</v>
      </c>
      <c r="CU34">
        <f t="shared" si="31"/>
        <v>0</v>
      </c>
      <c r="CV34">
        <f t="shared" si="32"/>
        <v>0.5777</v>
      </c>
      <c r="CW34">
        <f t="shared" si="33"/>
        <v>0.29</v>
      </c>
      <c r="CX34">
        <f t="shared" si="34"/>
        <v>0</v>
      </c>
      <c r="CY34">
        <f t="shared" si="35"/>
        <v>0</v>
      </c>
      <c r="CZ34">
        <f t="shared" si="36"/>
        <v>0</v>
      </c>
      <c r="DN34">
        <v>0</v>
      </c>
      <c r="DO34">
        <v>0</v>
      </c>
      <c r="DP34">
        <v>1</v>
      </c>
      <c r="DQ34">
        <v>1</v>
      </c>
      <c r="DU34">
        <v>1013</v>
      </c>
      <c r="DV34" t="s">
        <v>82</v>
      </c>
      <c r="DW34" t="s">
        <v>82</v>
      </c>
      <c r="DX34">
        <v>1</v>
      </c>
      <c r="EE34">
        <v>23493532</v>
      </c>
      <c r="EF34">
        <v>19</v>
      </c>
      <c r="EG34" t="s">
        <v>84</v>
      </c>
      <c r="EH34">
        <v>0</v>
      </c>
      <c r="EJ34">
        <v>1</v>
      </c>
      <c r="EK34">
        <v>700004</v>
      </c>
      <c r="EL34" t="s">
        <v>85</v>
      </c>
      <c r="EM34" t="s">
        <v>86</v>
      </c>
      <c r="EQ34">
        <v>0</v>
      </c>
      <c r="ER34">
        <v>42.6</v>
      </c>
      <c r="ES34">
        <v>0</v>
      </c>
      <c r="ET34">
        <v>42.6</v>
      </c>
      <c r="EU34">
        <v>0</v>
      </c>
      <c r="EV34">
        <v>0</v>
      </c>
      <c r="EW34">
        <v>0.5777</v>
      </c>
      <c r="EX34">
        <v>0.29</v>
      </c>
      <c r="EY34">
        <v>0</v>
      </c>
      <c r="FQ34">
        <v>0</v>
      </c>
      <c r="FR34">
        <f t="shared" si="37"/>
        <v>0</v>
      </c>
      <c r="FS34">
        <v>0</v>
      </c>
      <c r="FX34">
        <v>0</v>
      </c>
      <c r="FY34">
        <v>0</v>
      </c>
      <c r="GD34">
        <v>0</v>
      </c>
      <c r="GF34">
        <v>-1306304950</v>
      </c>
      <c r="GG34">
        <v>2</v>
      </c>
      <c r="GH34">
        <v>1</v>
      </c>
      <c r="GI34">
        <v>-2</v>
      </c>
      <c r="GJ34">
        <v>0</v>
      </c>
      <c r="GK34">
        <f>ROUND(R34*(R12)/100,2)</f>
        <v>0</v>
      </c>
      <c r="GL34">
        <f t="shared" si="38"/>
        <v>0</v>
      </c>
      <c r="GM34">
        <f t="shared" si="39"/>
        <v>426</v>
      </c>
      <c r="GN34">
        <f t="shared" si="40"/>
        <v>426</v>
      </c>
      <c r="GO34">
        <f t="shared" si="41"/>
        <v>0</v>
      </c>
      <c r="GP34">
        <f t="shared" si="42"/>
        <v>0</v>
      </c>
      <c r="GR34">
        <v>0</v>
      </c>
    </row>
    <row r="35" spans="1:200" ht="12.75">
      <c r="A35">
        <v>17</v>
      </c>
      <c r="B35">
        <v>1</v>
      </c>
      <c r="E35" t="s">
        <v>87</v>
      </c>
      <c r="F35" t="s">
        <v>88</v>
      </c>
      <c r="G35" t="s">
        <v>89</v>
      </c>
      <c r="H35" t="s">
        <v>82</v>
      </c>
      <c r="I35">
        <v>10</v>
      </c>
      <c r="J35">
        <v>0</v>
      </c>
      <c r="O35">
        <f t="shared" si="10"/>
        <v>144.1</v>
      </c>
      <c r="P35">
        <f t="shared" si="11"/>
        <v>0</v>
      </c>
      <c r="Q35">
        <f t="shared" si="12"/>
        <v>144.1</v>
      </c>
      <c r="R35">
        <f t="shared" si="13"/>
        <v>0</v>
      </c>
      <c r="S35">
        <f t="shared" si="14"/>
        <v>0</v>
      </c>
      <c r="T35">
        <f t="shared" si="15"/>
        <v>0</v>
      </c>
      <c r="U35">
        <f t="shared" si="16"/>
        <v>0</v>
      </c>
      <c r="V35">
        <f t="shared" si="17"/>
        <v>0</v>
      </c>
      <c r="W35">
        <f t="shared" si="18"/>
        <v>0</v>
      </c>
      <c r="X35">
        <f t="shared" si="19"/>
        <v>0</v>
      </c>
      <c r="Y35">
        <f t="shared" si="20"/>
        <v>0</v>
      </c>
      <c r="AA35">
        <v>24182268</v>
      </c>
      <c r="AB35">
        <f t="shared" si="21"/>
        <v>14.41</v>
      </c>
      <c r="AC35">
        <f>ROUND((ES35),6)</f>
        <v>0</v>
      </c>
      <c r="AD35">
        <f>ROUND(((ET35)+ROUND(((EU35)*1.85),2)),6)</f>
        <v>14.41</v>
      </c>
      <c r="AE35">
        <f>ROUND(((EU35)+ROUND(((EU35)*1.85),2)),6)</f>
        <v>0</v>
      </c>
      <c r="AF35">
        <f>ROUND(((EV35)+ROUND(((EV35)*1.85),2)),6)</f>
        <v>0</v>
      </c>
      <c r="AG35">
        <f t="shared" si="23"/>
        <v>0</v>
      </c>
      <c r="AH35">
        <f t="shared" si="44"/>
        <v>0</v>
      </c>
      <c r="AI35">
        <f t="shared" si="44"/>
        <v>0</v>
      </c>
      <c r="AJ35">
        <f t="shared" si="25"/>
        <v>0</v>
      </c>
      <c r="AK35">
        <v>14.41</v>
      </c>
      <c r="AL35">
        <v>0</v>
      </c>
      <c r="AM35">
        <v>14.41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1</v>
      </c>
      <c r="AW35">
        <v>1</v>
      </c>
      <c r="AZ35">
        <v>1</v>
      </c>
      <c r="BA35">
        <v>1</v>
      </c>
      <c r="BB35">
        <v>1</v>
      </c>
      <c r="BC35">
        <v>1</v>
      </c>
      <c r="BH35">
        <v>0</v>
      </c>
      <c r="BI35">
        <v>1</v>
      </c>
      <c r="BJ35" t="s">
        <v>90</v>
      </c>
      <c r="BM35">
        <v>700001</v>
      </c>
      <c r="BN35">
        <v>0</v>
      </c>
      <c r="BP35">
        <v>0</v>
      </c>
      <c r="BQ35">
        <v>10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Z35">
        <v>0</v>
      </c>
      <c r="CA35">
        <v>0</v>
      </c>
      <c r="CF35">
        <v>0</v>
      </c>
      <c r="CG35">
        <v>0</v>
      </c>
      <c r="CM35">
        <v>0</v>
      </c>
      <c r="CO35">
        <v>0</v>
      </c>
      <c r="CP35">
        <f t="shared" si="26"/>
        <v>144.1</v>
      </c>
      <c r="CQ35">
        <f t="shared" si="27"/>
        <v>0</v>
      </c>
      <c r="CR35">
        <f t="shared" si="28"/>
        <v>14.41</v>
      </c>
      <c r="CS35">
        <f t="shared" si="29"/>
        <v>0</v>
      </c>
      <c r="CT35">
        <f t="shared" si="30"/>
        <v>0</v>
      </c>
      <c r="CU35">
        <f t="shared" si="31"/>
        <v>0</v>
      </c>
      <c r="CV35">
        <f t="shared" si="32"/>
        <v>0</v>
      </c>
      <c r="CW35">
        <f t="shared" si="33"/>
        <v>0</v>
      </c>
      <c r="CX35">
        <f t="shared" si="34"/>
        <v>0</v>
      </c>
      <c r="CY35">
        <f t="shared" si="35"/>
        <v>0</v>
      </c>
      <c r="CZ35">
        <f t="shared" si="36"/>
        <v>0</v>
      </c>
      <c r="DN35">
        <v>0</v>
      </c>
      <c r="DO35">
        <v>0</v>
      </c>
      <c r="DP35">
        <v>1</v>
      </c>
      <c r="DQ35">
        <v>1</v>
      </c>
      <c r="DU35">
        <v>1013</v>
      </c>
      <c r="DV35" t="s">
        <v>82</v>
      </c>
      <c r="DW35" t="s">
        <v>82</v>
      </c>
      <c r="DX35">
        <v>1</v>
      </c>
      <c r="EE35">
        <v>23493282</v>
      </c>
      <c r="EF35">
        <v>10</v>
      </c>
      <c r="EG35" t="s">
        <v>91</v>
      </c>
      <c r="EH35">
        <v>0</v>
      </c>
      <c r="EJ35">
        <v>1</v>
      </c>
      <c r="EK35">
        <v>700001</v>
      </c>
      <c r="EL35" t="s">
        <v>92</v>
      </c>
      <c r="EM35" t="s">
        <v>93</v>
      </c>
      <c r="EQ35">
        <v>0</v>
      </c>
      <c r="ER35">
        <v>14.41</v>
      </c>
      <c r="ES35">
        <v>0</v>
      </c>
      <c r="ET35">
        <v>14.41</v>
      </c>
      <c r="EU35">
        <v>0</v>
      </c>
      <c r="EV35">
        <v>0</v>
      </c>
      <c r="EW35">
        <v>0</v>
      </c>
      <c r="EX35">
        <v>0</v>
      </c>
      <c r="EY35">
        <v>0</v>
      </c>
      <c r="FQ35">
        <v>0</v>
      </c>
      <c r="FR35">
        <f t="shared" si="37"/>
        <v>0</v>
      </c>
      <c r="FS35">
        <v>0</v>
      </c>
      <c r="FX35">
        <v>0</v>
      </c>
      <c r="FY35">
        <v>0</v>
      </c>
      <c r="GD35">
        <v>0</v>
      </c>
      <c r="GF35">
        <v>-908291793</v>
      </c>
      <c r="GG35">
        <v>2</v>
      </c>
      <c r="GH35">
        <v>1</v>
      </c>
      <c r="GI35">
        <v>-2</v>
      </c>
      <c r="GJ35">
        <v>0</v>
      </c>
      <c r="GK35">
        <f>ROUND(R35*(R12)/100,2)</f>
        <v>0</v>
      </c>
      <c r="GL35">
        <f t="shared" si="38"/>
        <v>0</v>
      </c>
      <c r="GM35">
        <f t="shared" si="39"/>
        <v>144.1</v>
      </c>
      <c r="GN35">
        <f t="shared" si="40"/>
        <v>144.1</v>
      </c>
      <c r="GO35">
        <f t="shared" si="41"/>
        <v>0</v>
      </c>
      <c r="GP35">
        <f t="shared" si="42"/>
        <v>0</v>
      </c>
      <c r="GR35">
        <v>0</v>
      </c>
    </row>
    <row r="36" spans="1:200" ht="12.75">
      <c r="A36">
        <v>19</v>
      </c>
      <c r="B36">
        <v>1</v>
      </c>
      <c r="G36" t="s">
        <v>94</v>
      </c>
      <c r="AA36">
        <v>1</v>
      </c>
      <c r="GR36">
        <v>0</v>
      </c>
    </row>
    <row r="37" spans="1:200" ht="12.75">
      <c r="A37">
        <v>17</v>
      </c>
      <c r="B37">
        <v>1</v>
      </c>
      <c r="C37">
        <f>ROW(SmtRes!A57)</f>
        <v>57</v>
      </c>
      <c r="D37">
        <f>ROW(EtalonRes!A61)</f>
        <v>61</v>
      </c>
      <c r="E37" t="s">
        <v>95</v>
      </c>
      <c r="F37" t="s">
        <v>96</v>
      </c>
      <c r="G37" s="14" t="s">
        <v>775</v>
      </c>
      <c r="H37" t="s">
        <v>97</v>
      </c>
      <c r="I37">
        <v>4.207</v>
      </c>
      <c r="J37">
        <v>0</v>
      </c>
      <c r="O37">
        <f aca="true" t="shared" si="45" ref="O37:O51">ROUND(CP37,2)</f>
        <v>30052.96</v>
      </c>
      <c r="P37">
        <f aca="true" t="shared" si="46" ref="P37:P51">ROUND(CQ37*I37,2)</f>
        <v>26906.75</v>
      </c>
      <c r="Q37">
        <f aca="true" t="shared" si="47" ref="Q37:Q51">ROUND(CR37*I37,2)</f>
        <v>116.53</v>
      </c>
      <c r="R37">
        <f aca="true" t="shared" si="48" ref="R37:R51">ROUND(CS37*I37,2)</f>
        <v>0</v>
      </c>
      <c r="S37">
        <f aca="true" t="shared" si="49" ref="S37:S51">ROUND(CT37*I37,2)</f>
        <v>3029.68</v>
      </c>
      <c r="T37">
        <f aca="true" t="shared" si="50" ref="T37:T51">ROUND(CU37*I37,2)</f>
        <v>0</v>
      </c>
      <c r="U37">
        <f aca="true" t="shared" si="51" ref="U37:U51">CV37*I37</f>
        <v>343.50154999999995</v>
      </c>
      <c r="V37">
        <f aca="true" t="shared" si="52" ref="V37:V51">CW37*I37</f>
        <v>0</v>
      </c>
      <c r="W37">
        <f aca="true" t="shared" si="53" ref="W37:W51">ROUND(CX37*I37,2)</f>
        <v>0</v>
      </c>
      <c r="X37">
        <f aca="true" t="shared" si="54" ref="X37:X51">ROUND(CY37,2)</f>
        <v>3211.46</v>
      </c>
      <c r="Y37">
        <f aca="true" t="shared" si="55" ref="Y37:Y51">ROUND(CZ37,2)</f>
        <v>1636.03</v>
      </c>
      <c r="AA37">
        <v>24182268</v>
      </c>
      <c r="AB37">
        <f aca="true" t="shared" si="56" ref="AB37:AB51">ROUND((AC37+AD37+AF37),6)</f>
        <v>7143.563</v>
      </c>
      <c r="AC37">
        <f>ROUND((ES37),6)</f>
        <v>6395.71</v>
      </c>
      <c r="AD37">
        <f>ROUND(((((ET37*1.25))-((EU37*1.25)))+AE37),6)</f>
        <v>27.7</v>
      </c>
      <c r="AE37">
        <f>ROUND(((EU37*1.25)),6)</f>
        <v>0</v>
      </c>
      <c r="AF37">
        <f>ROUND(((EV37*1.15)),6)</f>
        <v>720.153</v>
      </c>
      <c r="AG37">
        <f aca="true" t="shared" si="57" ref="AG37:AG51">ROUND((AP37),6)</f>
        <v>0</v>
      </c>
      <c r="AH37">
        <f>((EW37*1.15))</f>
        <v>81.64999999999999</v>
      </c>
      <c r="AI37">
        <f>((EX37*1.25))</f>
        <v>0</v>
      </c>
      <c r="AJ37">
        <f aca="true" t="shared" si="58" ref="AJ37:AJ51">ROUND((AS37),6)</f>
        <v>0</v>
      </c>
      <c r="AK37">
        <v>7044.09</v>
      </c>
      <c r="AL37">
        <v>6395.71</v>
      </c>
      <c r="AM37">
        <v>22.16</v>
      </c>
      <c r="AN37">
        <v>0</v>
      </c>
      <c r="AO37">
        <v>626.22</v>
      </c>
      <c r="AP37">
        <v>0</v>
      </c>
      <c r="AQ37">
        <v>71</v>
      </c>
      <c r="AR37">
        <v>0</v>
      </c>
      <c r="AS37">
        <v>0</v>
      </c>
      <c r="AT37">
        <v>106</v>
      </c>
      <c r="AU37">
        <v>54</v>
      </c>
      <c r="AV37">
        <v>1</v>
      </c>
      <c r="AW37">
        <v>1</v>
      </c>
      <c r="AZ37">
        <v>1</v>
      </c>
      <c r="BA37">
        <v>1</v>
      </c>
      <c r="BB37">
        <v>1</v>
      </c>
      <c r="BC37">
        <v>1</v>
      </c>
      <c r="BH37">
        <v>0</v>
      </c>
      <c r="BI37">
        <v>1</v>
      </c>
      <c r="BJ37" t="s">
        <v>98</v>
      </c>
      <c r="BM37">
        <v>10001</v>
      </c>
      <c r="BN37">
        <v>0</v>
      </c>
      <c r="BP37">
        <v>0</v>
      </c>
      <c r="BQ37">
        <v>2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Z37">
        <v>118</v>
      </c>
      <c r="CA37">
        <v>63</v>
      </c>
      <c r="CF37">
        <v>0</v>
      </c>
      <c r="CG37">
        <v>0</v>
      </c>
      <c r="CM37">
        <v>0</v>
      </c>
      <c r="CN37" t="s">
        <v>767</v>
      </c>
      <c r="CO37">
        <v>0</v>
      </c>
      <c r="CP37">
        <f aca="true" t="shared" si="59" ref="CP37:CP51">(P37+Q37+S37)</f>
        <v>30052.96</v>
      </c>
      <c r="CQ37">
        <f aca="true" t="shared" si="60" ref="CQ37:CQ51">AC37*BC37</f>
        <v>6395.71</v>
      </c>
      <c r="CR37">
        <f aca="true" t="shared" si="61" ref="CR37:CR51">AD37*BB37</f>
        <v>27.7</v>
      </c>
      <c r="CS37">
        <f aca="true" t="shared" si="62" ref="CS37:CS51">AE37*BS37</f>
        <v>0</v>
      </c>
      <c r="CT37">
        <f aca="true" t="shared" si="63" ref="CT37:CT51">AF37*BA37</f>
        <v>720.153</v>
      </c>
      <c r="CU37">
        <f aca="true" t="shared" si="64" ref="CU37:CU51">AG37</f>
        <v>0</v>
      </c>
      <c r="CV37">
        <f aca="true" t="shared" si="65" ref="CV37:CV51">AH37</f>
        <v>81.64999999999999</v>
      </c>
      <c r="CW37">
        <f aca="true" t="shared" si="66" ref="CW37:CW51">AI37</f>
        <v>0</v>
      </c>
      <c r="CX37">
        <f aca="true" t="shared" si="67" ref="CX37:CX51">AJ37</f>
        <v>0</v>
      </c>
      <c r="CY37">
        <f aca="true" t="shared" si="68" ref="CY37:CY51">(((S37+R37)*AT37)/100)</f>
        <v>3211.4607999999994</v>
      </c>
      <c r="CZ37">
        <f aca="true" t="shared" si="69" ref="CZ37:CZ51">(((S37+R37)*AU37)/100)</f>
        <v>1636.0272</v>
      </c>
      <c r="DE37" t="s">
        <v>99</v>
      </c>
      <c r="DF37" t="s">
        <v>99</v>
      </c>
      <c r="DG37" t="s">
        <v>100</v>
      </c>
      <c r="DI37" t="s">
        <v>100</v>
      </c>
      <c r="DJ37" t="s">
        <v>99</v>
      </c>
      <c r="DN37">
        <v>0</v>
      </c>
      <c r="DO37">
        <v>0</v>
      </c>
      <c r="DP37">
        <v>1</v>
      </c>
      <c r="DQ37">
        <v>1</v>
      </c>
      <c r="DU37">
        <v>1005</v>
      </c>
      <c r="DV37" t="s">
        <v>97</v>
      </c>
      <c r="DW37" t="s">
        <v>97</v>
      </c>
      <c r="DX37">
        <v>100</v>
      </c>
      <c r="EE37">
        <v>23493344</v>
      </c>
      <c r="EF37">
        <v>2</v>
      </c>
      <c r="EG37" t="s">
        <v>55</v>
      </c>
      <c r="EH37">
        <v>0</v>
      </c>
      <c r="EJ37">
        <v>1</v>
      </c>
      <c r="EK37">
        <v>10001</v>
      </c>
      <c r="EL37" t="s">
        <v>101</v>
      </c>
      <c r="EM37" t="s">
        <v>102</v>
      </c>
      <c r="EO37" t="s">
        <v>103</v>
      </c>
      <c r="EQ37">
        <v>0</v>
      </c>
      <c r="ER37">
        <v>7044.09</v>
      </c>
      <c r="ES37">
        <v>6395.71</v>
      </c>
      <c r="ET37">
        <v>22.16</v>
      </c>
      <c r="EU37">
        <v>0</v>
      </c>
      <c r="EV37">
        <v>626.22</v>
      </c>
      <c r="EW37">
        <v>71</v>
      </c>
      <c r="EX37">
        <v>0</v>
      </c>
      <c r="EY37">
        <v>0</v>
      </c>
      <c r="FQ37">
        <v>0</v>
      </c>
      <c r="FR37">
        <f aca="true" t="shared" si="70" ref="FR37:FR51">ROUND(IF(AND(BH37=3,BI37=3),P37,0),2)</f>
        <v>0</v>
      </c>
      <c r="FS37">
        <v>0</v>
      </c>
      <c r="FT37" t="s">
        <v>59</v>
      </c>
      <c r="FU37" t="s">
        <v>60</v>
      </c>
      <c r="FX37">
        <v>106.2</v>
      </c>
      <c r="FY37">
        <v>53.55</v>
      </c>
      <c r="GD37">
        <v>0</v>
      </c>
      <c r="GF37">
        <v>-1812566865</v>
      </c>
      <c r="GG37">
        <v>2</v>
      </c>
      <c r="GH37">
        <v>1</v>
      </c>
      <c r="GI37">
        <v>-2</v>
      </c>
      <c r="GJ37">
        <v>0</v>
      </c>
      <c r="GK37">
        <f>ROUND(R37*(R12)/100,2)</f>
        <v>0</v>
      </c>
      <c r="GL37">
        <f aca="true" t="shared" si="71" ref="GL37:GL51">ROUND(IF(AND(BH37=3,BI37=3,FS37&lt;&gt;0),P37,0),2)</f>
        <v>0</v>
      </c>
      <c r="GM37">
        <f aca="true" t="shared" si="72" ref="GM37:GM51">O37+X37+Y37+GK37</f>
        <v>34900.45</v>
      </c>
      <c r="GN37">
        <f aca="true" t="shared" si="73" ref="GN37:GN51">ROUND(IF(OR(BI37=0,BI37=1),O37+X37+Y37+GK37,0),2)</f>
        <v>34900.45</v>
      </c>
      <c r="GO37">
        <f aca="true" t="shared" si="74" ref="GO37:GO51">ROUND(IF(BI37=2,O37+X37+Y37+GK37,0),2)</f>
        <v>0</v>
      </c>
      <c r="GP37">
        <f aca="true" t="shared" si="75" ref="GP37:GP51">ROUND(IF(BI37=4,O37+X37+Y37+GK37,0),2)</f>
        <v>0</v>
      </c>
      <c r="GR37">
        <v>0</v>
      </c>
    </row>
    <row r="38" spans="1:200" ht="12.75">
      <c r="A38">
        <v>18</v>
      </c>
      <c r="B38">
        <v>1</v>
      </c>
      <c r="C38">
        <v>51</v>
      </c>
      <c r="E38" t="s">
        <v>104</v>
      </c>
      <c r="F38" t="s">
        <v>105</v>
      </c>
      <c r="G38" t="s">
        <v>106</v>
      </c>
      <c r="H38" t="s">
        <v>107</v>
      </c>
      <c r="I38">
        <f>I37*J38</f>
        <v>-450.149</v>
      </c>
      <c r="J38">
        <v>-107</v>
      </c>
      <c r="O38">
        <f t="shared" si="45"/>
        <v>-8062.17</v>
      </c>
      <c r="P38">
        <f t="shared" si="46"/>
        <v>-8062.17</v>
      </c>
      <c r="Q38">
        <f t="shared" si="47"/>
        <v>0</v>
      </c>
      <c r="R38">
        <f t="shared" si="48"/>
        <v>0</v>
      </c>
      <c r="S38">
        <f t="shared" si="49"/>
        <v>0</v>
      </c>
      <c r="T38">
        <f t="shared" si="50"/>
        <v>0</v>
      </c>
      <c r="U38">
        <f t="shared" si="51"/>
        <v>0</v>
      </c>
      <c r="V38">
        <f t="shared" si="52"/>
        <v>0</v>
      </c>
      <c r="W38">
        <f t="shared" si="53"/>
        <v>0</v>
      </c>
      <c r="X38">
        <f t="shared" si="54"/>
        <v>0</v>
      </c>
      <c r="Y38">
        <f t="shared" si="55"/>
        <v>0</v>
      </c>
      <c r="AA38">
        <v>24182268</v>
      </c>
      <c r="AB38">
        <f t="shared" si="56"/>
        <v>17.91</v>
      </c>
      <c r="AC38">
        <f>ROUND((ES38),6)</f>
        <v>17.91</v>
      </c>
      <c r="AD38">
        <f>ROUND((((ET38)-(EU38))+AE38),6)</f>
        <v>0</v>
      </c>
      <c r="AE38">
        <f>ROUND((EU38),6)</f>
        <v>0</v>
      </c>
      <c r="AF38">
        <f>ROUND((EV38),6)</f>
        <v>0</v>
      </c>
      <c r="AG38">
        <f t="shared" si="57"/>
        <v>0</v>
      </c>
      <c r="AH38">
        <f>(EW38)</f>
        <v>0</v>
      </c>
      <c r="AI38">
        <f>(EX38)</f>
        <v>0</v>
      </c>
      <c r="AJ38">
        <f t="shared" si="58"/>
        <v>0</v>
      </c>
      <c r="AK38">
        <v>17.91</v>
      </c>
      <c r="AL38">
        <v>17.91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1</v>
      </c>
      <c r="AW38">
        <v>1</v>
      </c>
      <c r="AZ38">
        <v>1</v>
      </c>
      <c r="BA38">
        <v>1</v>
      </c>
      <c r="BB38">
        <v>1</v>
      </c>
      <c r="BC38">
        <v>1</v>
      </c>
      <c r="BH38">
        <v>3</v>
      </c>
      <c r="BI38">
        <v>1</v>
      </c>
      <c r="BJ38" t="s">
        <v>108</v>
      </c>
      <c r="BM38">
        <v>500001</v>
      </c>
      <c r="BN38">
        <v>0</v>
      </c>
      <c r="BP38">
        <v>0</v>
      </c>
      <c r="BQ38">
        <v>8</v>
      </c>
      <c r="BR38">
        <v>1</v>
      </c>
      <c r="BS38">
        <v>1</v>
      </c>
      <c r="BT38">
        <v>1</v>
      </c>
      <c r="BU38">
        <v>1</v>
      </c>
      <c r="BV38">
        <v>1</v>
      </c>
      <c r="BW38">
        <v>1</v>
      </c>
      <c r="BX38">
        <v>1</v>
      </c>
      <c r="BZ38">
        <v>0</v>
      </c>
      <c r="CA38">
        <v>0</v>
      </c>
      <c r="CF38">
        <v>0</v>
      </c>
      <c r="CG38">
        <v>0</v>
      </c>
      <c r="CM38">
        <v>0</v>
      </c>
      <c r="CO38">
        <v>0</v>
      </c>
      <c r="CP38">
        <f t="shared" si="59"/>
        <v>-8062.17</v>
      </c>
      <c r="CQ38">
        <f t="shared" si="60"/>
        <v>17.91</v>
      </c>
      <c r="CR38">
        <f t="shared" si="61"/>
        <v>0</v>
      </c>
      <c r="CS38">
        <f t="shared" si="62"/>
        <v>0</v>
      </c>
      <c r="CT38">
        <f t="shared" si="63"/>
        <v>0</v>
      </c>
      <c r="CU38">
        <f t="shared" si="64"/>
        <v>0</v>
      </c>
      <c r="CV38">
        <f t="shared" si="65"/>
        <v>0</v>
      </c>
      <c r="CW38">
        <f t="shared" si="66"/>
        <v>0</v>
      </c>
      <c r="CX38">
        <f t="shared" si="67"/>
        <v>0</v>
      </c>
      <c r="CY38">
        <f t="shared" si="68"/>
        <v>0</v>
      </c>
      <c r="CZ38">
        <f t="shared" si="69"/>
        <v>0</v>
      </c>
      <c r="DN38">
        <v>0</v>
      </c>
      <c r="DO38">
        <v>0</v>
      </c>
      <c r="DP38">
        <v>1</v>
      </c>
      <c r="DQ38">
        <v>1</v>
      </c>
      <c r="DU38">
        <v>1005</v>
      </c>
      <c r="DV38" t="s">
        <v>107</v>
      </c>
      <c r="DW38" t="s">
        <v>107</v>
      </c>
      <c r="DX38">
        <v>1</v>
      </c>
      <c r="EE38">
        <v>23493277</v>
      </c>
      <c r="EF38">
        <v>8</v>
      </c>
      <c r="EG38" t="s">
        <v>109</v>
      </c>
      <c r="EH38">
        <v>0</v>
      </c>
      <c r="EJ38">
        <v>1</v>
      </c>
      <c r="EK38">
        <v>500001</v>
      </c>
      <c r="EL38" t="s">
        <v>110</v>
      </c>
      <c r="EM38" t="s">
        <v>111</v>
      </c>
      <c r="EQ38">
        <v>0</v>
      </c>
      <c r="ER38">
        <v>17.91</v>
      </c>
      <c r="ES38">
        <v>17.91</v>
      </c>
      <c r="ET38">
        <v>0</v>
      </c>
      <c r="EU38">
        <v>0</v>
      </c>
      <c r="EV38">
        <v>0</v>
      </c>
      <c r="EW38">
        <v>0</v>
      </c>
      <c r="EX38">
        <v>0</v>
      </c>
      <c r="FQ38">
        <v>0</v>
      </c>
      <c r="FR38">
        <f t="shared" si="70"/>
        <v>0</v>
      </c>
      <c r="FS38">
        <v>0</v>
      </c>
      <c r="FX38">
        <v>0</v>
      </c>
      <c r="FY38">
        <v>0</v>
      </c>
      <c r="GD38">
        <v>0</v>
      </c>
      <c r="GF38">
        <v>1948464112</v>
      </c>
      <c r="GG38">
        <v>2</v>
      </c>
      <c r="GH38">
        <v>1</v>
      </c>
      <c r="GI38">
        <v>-2</v>
      </c>
      <c r="GJ38">
        <v>0</v>
      </c>
      <c r="GK38">
        <f>ROUND(R38*(R12)/100,2)</f>
        <v>0</v>
      </c>
      <c r="GL38">
        <f t="shared" si="71"/>
        <v>0</v>
      </c>
      <c r="GM38">
        <f t="shared" si="72"/>
        <v>-8062.17</v>
      </c>
      <c r="GN38">
        <f t="shared" si="73"/>
        <v>-8062.17</v>
      </c>
      <c r="GO38">
        <f t="shared" si="74"/>
        <v>0</v>
      </c>
      <c r="GP38">
        <f t="shared" si="75"/>
        <v>0</v>
      </c>
      <c r="GR38">
        <v>0</v>
      </c>
    </row>
    <row r="39" spans="1:200" ht="12.75">
      <c r="A39">
        <v>18</v>
      </c>
      <c r="B39">
        <v>1</v>
      </c>
      <c r="C39">
        <v>52</v>
      </c>
      <c r="E39" t="s">
        <v>112</v>
      </c>
      <c r="F39" t="s">
        <v>113</v>
      </c>
      <c r="G39" t="s">
        <v>114</v>
      </c>
      <c r="H39" t="s">
        <v>107</v>
      </c>
      <c r="I39">
        <f>I37*J39</f>
        <v>450.149</v>
      </c>
      <c r="J39">
        <v>107</v>
      </c>
      <c r="O39">
        <f t="shared" si="45"/>
        <v>11001.64</v>
      </c>
      <c r="P39">
        <f t="shared" si="46"/>
        <v>11001.64</v>
      </c>
      <c r="Q39">
        <f t="shared" si="47"/>
        <v>0</v>
      </c>
      <c r="R39">
        <f t="shared" si="48"/>
        <v>0</v>
      </c>
      <c r="S39">
        <f t="shared" si="49"/>
        <v>0</v>
      </c>
      <c r="T39">
        <f t="shared" si="50"/>
        <v>0</v>
      </c>
      <c r="U39">
        <f t="shared" si="51"/>
        <v>0</v>
      </c>
      <c r="V39">
        <f t="shared" si="52"/>
        <v>0</v>
      </c>
      <c r="W39">
        <f t="shared" si="53"/>
        <v>0</v>
      </c>
      <c r="X39">
        <f t="shared" si="54"/>
        <v>0</v>
      </c>
      <c r="Y39">
        <f t="shared" si="55"/>
        <v>0</v>
      </c>
      <c r="AA39">
        <v>24182268</v>
      </c>
      <c r="AB39">
        <f t="shared" si="56"/>
        <v>24.44</v>
      </c>
      <c r="AC39">
        <f>ROUND((ES39),6)</f>
        <v>24.44</v>
      </c>
      <c r="AD39">
        <f>ROUND((((ET39)-(EU39))+AE39),6)</f>
        <v>0</v>
      </c>
      <c r="AE39">
        <f>ROUND((EU39),6)</f>
        <v>0</v>
      </c>
      <c r="AF39">
        <f>ROUND((EV39),6)</f>
        <v>0</v>
      </c>
      <c r="AG39">
        <f t="shared" si="57"/>
        <v>0</v>
      </c>
      <c r="AH39">
        <f>(EW39)</f>
        <v>0</v>
      </c>
      <c r="AI39">
        <f>(EX39)</f>
        <v>0</v>
      </c>
      <c r="AJ39">
        <f t="shared" si="58"/>
        <v>0</v>
      </c>
      <c r="AK39">
        <v>24.44</v>
      </c>
      <c r="AL39">
        <v>24.44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1</v>
      </c>
      <c r="AW39">
        <v>1</v>
      </c>
      <c r="AZ39">
        <v>1</v>
      </c>
      <c r="BA39">
        <v>1</v>
      </c>
      <c r="BB39">
        <v>1</v>
      </c>
      <c r="BC39">
        <v>1</v>
      </c>
      <c r="BH39">
        <v>3</v>
      </c>
      <c r="BI39">
        <v>1</v>
      </c>
      <c r="BJ39" t="s">
        <v>115</v>
      </c>
      <c r="BM39">
        <v>500001</v>
      </c>
      <c r="BN39">
        <v>0</v>
      </c>
      <c r="BP39">
        <v>0</v>
      </c>
      <c r="BQ39">
        <v>8</v>
      </c>
      <c r="BR39">
        <v>0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Z39">
        <v>0</v>
      </c>
      <c r="CA39">
        <v>0</v>
      </c>
      <c r="CF39">
        <v>0</v>
      </c>
      <c r="CG39">
        <v>0</v>
      </c>
      <c r="CM39">
        <v>0</v>
      </c>
      <c r="CO39">
        <v>0</v>
      </c>
      <c r="CP39">
        <f t="shared" si="59"/>
        <v>11001.64</v>
      </c>
      <c r="CQ39">
        <f t="shared" si="60"/>
        <v>24.44</v>
      </c>
      <c r="CR39">
        <f t="shared" si="61"/>
        <v>0</v>
      </c>
      <c r="CS39">
        <f t="shared" si="62"/>
        <v>0</v>
      </c>
      <c r="CT39">
        <f t="shared" si="63"/>
        <v>0</v>
      </c>
      <c r="CU39">
        <f t="shared" si="64"/>
        <v>0</v>
      </c>
      <c r="CV39">
        <f t="shared" si="65"/>
        <v>0</v>
      </c>
      <c r="CW39">
        <f t="shared" si="66"/>
        <v>0</v>
      </c>
      <c r="CX39">
        <f t="shared" si="67"/>
        <v>0</v>
      </c>
      <c r="CY39">
        <f t="shared" si="68"/>
        <v>0</v>
      </c>
      <c r="CZ39">
        <f t="shared" si="69"/>
        <v>0</v>
      </c>
      <c r="DN39">
        <v>0</v>
      </c>
      <c r="DO39">
        <v>0</v>
      </c>
      <c r="DP39">
        <v>1</v>
      </c>
      <c r="DQ39">
        <v>1</v>
      </c>
      <c r="DU39">
        <v>1005</v>
      </c>
      <c r="DV39" t="s">
        <v>107</v>
      </c>
      <c r="DW39" t="s">
        <v>107</v>
      </c>
      <c r="DX39">
        <v>1</v>
      </c>
      <c r="EE39">
        <v>23493277</v>
      </c>
      <c r="EF39">
        <v>8</v>
      </c>
      <c r="EG39" t="s">
        <v>109</v>
      </c>
      <c r="EH39">
        <v>0</v>
      </c>
      <c r="EJ39">
        <v>1</v>
      </c>
      <c r="EK39">
        <v>500001</v>
      </c>
      <c r="EL39" t="s">
        <v>110</v>
      </c>
      <c r="EM39" t="s">
        <v>111</v>
      </c>
      <c r="EQ39">
        <v>0</v>
      </c>
      <c r="ER39">
        <v>24.44</v>
      </c>
      <c r="ES39">
        <v>24.44</v>
      </c>
      <c r="ET39">
        <v>0</v>
      </c>
      <c r="EU39">
        <v>0</v>
      </c>
      <c r="EV39">
        <v>0</v>
      </c>
      <c r="EW39">
        <v>0</v>
      </c>
      <c r="EX39">
        <v>0</v>
      </c>
      <c r="FQ39">
        <v>0</v>
      </c>
      <c r="FR39">
        <f t="shared" si="70"/>
        <v>0</v>
      </c>
      <c r="FS39">
        <v>0</v>
      </c>
      <c r="FX39">
        <v>0</v>
      </c>
      <c r="FY39">
        <v>0</v>
      </c>
      <c r="GD39">
        <v>0</v>
      </c>
      <c r="GF39">
        <v>1313340814</v>
      </c>
      <c r="GG39">
        <v>2</v>
      </c>
      <c r="GH39">
        <v>1</v>
      </c>
      <c r="GI39">
        <v>-2</v>
      </c>
      <c r="GJ39">
        <v>0</v>
      </c>
      <c r="GK39">
        <f>ROUND(R39*(R12)/100,2)</f>
        <v>0</v>
      </c>
      <c r="GL39">
        <f t="shared" si="71"/>
        <v>0</v>
      </c>
      <c r="GM39">
        <f t="shared" si="72"/>
        <v>11001.64</v>
      </c>
      <c r="GN39">
        <f t="shared" si="73"/>
        <v>11001.64</v>
      </c>
      <c r="GO39">
        <f t="shared" si="74"/>
        <v>0</v>
      </c>
      <c r="GP39">
        <f t="shared" si="75"/>
        <v>0</v>
      </c>
      <c r="GR39">
        <v>0</v>
      </c>
    </row>
    <row r="40" spans="1:200" ht="12.75">
      <c r="A40">
        <v>17</v>
      </c>
      <c r="B40">
        <v>1</v>
      </c>
      <c r="C40">
        <f>ROW(SmtRes!A64)</f>
        <v>64</v>
      </c>
      <c r="D40">
        <f>ROW(EtalonRes!A69)</f>
        <v>69</v>
      </c>
      <c r="E40" t="s">
        <v>116</v>
      </c>
      <c r="F40" t="s">
        <v>117</v>
      </c>
      <c r="G40" t="s">
        <v>118</v>
      </c>
      <c r="H40" t="s">
        <v>119</v>
      </c>
      <c r="I40">
        <v>2.428</v>
      </c>
      <c r="J40">
        <v>0</v>
      </c>
      <c r="O40">
        <f t="shared" si="45"/>
        <v>12952.62</v>
      </c>
      <c r="P40">
        <f t="shared" si="46"/>
        <v>11559.56</v>
      </c>
      <c r="Q40">
        <f t="shared" si="47"/>
        <v>99.21</v>
      </c>
      <c r="R40">
        <f t="shared" si="48"/>
        <v>57.15</v>
      </c>
      <c r="S40">
        <f t="shared" si="49"/>
        <v>1293.85</v>
      </c>
      <c r="T40">
        <f t="shared" si="50"/>
        <v>0</v>
      </c>
      <c r="U40">
        <f t="shared" si="51"/>
        <v>144.887258</v>
      </c>
      <c r="V40">
        <f t="shared" si="52"/>
        <v>5.6754500000000005</v>
      </c>
      <c r="W40">
        <f t="shared" si="53"/>
        <v>0</v>
      </c>
      <c r="X40">
        <f t="shared" si="54"/>
        <v>1283.45</v>
      </c>
      <c r="Y40">
        <f t="shared" si="55"/>
        <v>634.97</v>
      </c>
      <c r="AA40">
        <v>24182268</v>
      </c>
      <c r="AB40">
        <f t="shared" si="56"/>
        <v>5334.6895</v>
      </c>
      <c r="AC40">
        <f>ROUND(((ES40*2)),6)</f>
        <v>4760.94</v>
      </c>
      <c r="AD40">
        <f>ROUND(((((ET40*1.25))-((EU40*1.25)))+AE40),6)</f>
        <v>40.8625</v>
      </c>
      <c r="AE40">
        <f>ROUND(((EU40*1.25)),6)</f>
        <v>23.5375</v>
      </c>
      <c r="AF40">
        <f>ROUND(((EV40*1.15)),6)</f>
        <v>532.887</v>
      </c>
      <c r="AG40">
        <f t="shared" si="57"/>
        <v>0</v>
      </c>
      <c r="AH40">
        <f>((EW40*1.15))</f>
        <v>59.6735</v>
      </c>
      <c r="AI40">
        <f>((EX40*1.25))</f>
        <v>2.3375000000000004</v>
      </c>
      <c r="AJ40">
        <f t="shared" si="58"/>
        <v>0</v>
      </c>
      <c r="AK40">
        <v>2876.54</v>
      </c>
      <c r="AL40">
        <v>2380.47</v>
      </c>
      <c r="AM40">
        <v>32.69</v>
      </c>
      <c r="AN40">
        <v>18.83</v>
      </c>
      <c r="AO40">
        <v>463.38</v>
      </c>
      <c r="AP40">
        <v>0</v>
      </c>
      <c r="AQ40">
        <v>51.89</v>
      </c>
      <c r="AR40">
        <v>1.87</v>
      </c>
      <c r="AS40">
        <v>0</v>
      </c>
      <c r="AT40">
        <v>95</v>
      </c>
      <c r="AU40">
        <v>47</v>
      </c>
      <c r="AV40">
        <v>1</v>
      </c>
      <c r="AW40">
        <v>1</v>
      </c>
      <c r="AZ40">
        <v>1</v>
      </c>
      <c r="BA40">
        <v>1</v>
      </c>
      <c r="BB40">
        <v>1</v>
      </c>
      <c r="BC40">
        <v>1</v>
      </c>
      <c r="BH40">
        <v>0</v>
      </c>
      <c r="BI40">
        <v>1</v>
      </c>
      <c r="BJ40" t="s">
        <v>120</v>
      </c>
      <c r="BM40">
        <v>15001</v>
      </c>
      <c r="BN40">
        <v>0</v>
      </c>
      <c r="BP40">
        <v>0</v>
      </c>
      <c r="BQ40">
        <v>2</v>
      </c>
      <c r="BR40">
        <v>0</v>
      </c>
      <c r="BS40">
        <v>1</v>
      </c>
      <c r="BT40">
        <v>1</v>
      </c>
      <c r="BU40">
        <v>1</v>
      </c>
      <c r="BV40">
        <v>1</v>
      </c>
      <c r="BW40">
        <v>1</v>
      </c>
      <c r="BX40">
        <v>1</v>
      </c>
      <c r="BZ40">
        <v>105</v>
      </c>
      <c r="CA40">
        <v>55</v>
      </c>
      <c r="CF40">
        <v>0</v>
      </c>
      <c r="CG40">
        <v>0</v>
      </c>
      <c r="CM40">
        <v>0</v>
      </c>
      <c r="CN40" t="s">
        <v>767</v>
      </c>
      <c r="CO40">
        <v>0</v>
      </c>
      <c r="CP40">
        <f t="shared" si="59"/>
        <v>12952.619999999999</v>
      </c>
      <c r="CQ40">
        <f t="shared" si="60"/>
        <v>4760.94</v>
      </c>
      <c r="CR40">
        <f t="shared" si="61"/>
        <v>40.8625</v>
      </c>
      <c r="CS40">
        <f t="shared" si="62"/>
        <v>23.5375</v>
      </c>
      <c r="CT40">
        <f t="shared" si="63"/>
        <v>532.887</v>
      </c>
      <c r="CU40">
        <f t="shared" si="64"/>
        <v>0</v>
      </c>
      <c r="CV40">
        <f t="shared" si="65"/>
        <v>59.6735</v>
      </c>
      <c r="CW40">
        <f t="shared" si="66"/>
        <v>2.3375000000000004</v>
      </c>
      <c r="CX40">
        <f t="shared" si="67"/>
        <v>0</v>
      </c>
      <c r="CY40">
        <f t="shared" si="68"/>
        <v>1283.45</v>
      </c>
      <c r="CZ40">
        <f t="shared" si="69"/>
        <v>634.97</v>
      </c>
      <c r="DD40" t="s">
        <v>121</v>
      </c>
      <c r="DE40" t="s">
        <v>99</v>
      </c>
      <c r="DF40" t="s">
        <v>99</v>
      </c>
      <c r="DG40" t="s">
        <v>100</v>
      </c>
      <c r="DI40" t="s">
        <v>100</v>
      </c>
      <c r="DJ40" t="s">
        <v>99</v>
      </c>
      <c r="DN40">
        <v>0</v>
      </c>
      <c r="DO40">
        <v>0</v>
      </c>
      <c r="DP40">
        <v>1</v>
      </c>
      <c r="DQ40">
        <v>1</v>
      </c>
      <c r="DU40">
        <v>1013</v>
      </c>
      <c r="DV40" t="s">
        <v>119</v>
      </c>
      <c r="DW40" t="s">
        <v>119</v>
      </c>
      <c r="DX40">
        <v>1</v>
      </c>
      <c r="EE40">
        <v>23493370</v>
      </c>
      <c r="EF40">
        <v>2</v>
      </c>
      <c r="EG40" t="s">
        <v>55</v>
      </c>
      <c r="EH40">
        <v>0</v>
      </c>
      <c r="EJ40">
        <v>1</v>
      </c>
      <c r="EK40">
        <v>15001</v>
      </c>
      <c r="EL40" t="s">
        <v>56</v>
      </c>
      <c r="EM40" t="s">
        <v>57</v>
      </c>
      <c r="EO40" t="s">
        <v>103</v>
      </c>
      <c r="EQ40">
        <v>0</v>
      </c>
      <c r="ER40">
        <v>2876.54</v>
      </c>
      <c r="ES40">
        <v>2380.47</v>
      </c>
      <c r="ET40">
        <v>32.69</v>
      </c>
      <c r="EU40">
        <v>18.83</v>
      </c>
      <c r="EV40">
        <v>463.38</v>
      </c>
      <c r="EW40">
        <v>51.89</v>
      </c>
      <c r="EX40">
        <v>1.87</v>
      </c>
      <c r="EY40">
        <v>0</v>
      </c>
      <c r="FQ40">
        <v>0</v>
      </c>
      <c r="FR40">
        <f t="shared" si="70"/>
        <v>0</v>
      </c>
      <c r="FS40">
        <v>0</v>
      </c>
      <c r="FT40" t="s">
        <v>59</v>
      </c>
      <c r="FU40" t="s">
        <v>60</v>
      </c>
      <c r="FX40">
        <v>94.5</v>
      </c>
      <c r="FY40">
        <v>46.75</v>
      </c>
      <c r="GD40">
        <v>0</v>
      </c>
      <c r="GF40">
        <v>353371026</v>
      </c>
      <c r="GG40">
        <v>2</v>
      </c>
      <c r="GH40">
        <v>1</v>
      </c>
      <c r="GI40">
        <v>-2</v>
      </c>
      <c r="GJ40">
        <v>0</v>
      </c>
      <c r="GK40">
        <f>ROUND(R40*(R12)/100,2)</f>
        <v>0</v>
      </c>
      <c r="GL40">
        <f t="shared" si="71"/>
        <v>0</v>
      </c>
      <c r="GM40">
        <f t="shared" si="72"/>
        <v>14871.04</v>
      </c>
      <c r="GN40">
        <f t="shared" si="73"/>
        <v>14871.04</v>
      </c>
      <c r="GO40">
        <f t="shared" si="74"/>
        <v>0</v>
      </c>
      <c r="GP40">
        <f t="shared" si="75"/>
        <v>0</v>
      </c>
      <c r="GR40">
        <v>0</v>
      </c>
    </row>
    <row r="41" spans="1:200" ht="12.75">
      <c r="A41">
        <v>17</v>
      </c>
      <c r="B41">
        <v>1</v>
      </c>
      <c r="E41" t="s">
        <v>122</v>
      </c>
      <c r="F41" t="s">
        <v>123</v>
      </c>
      <c r="G41" t="s">
        <v>124</v>
      </c>
      <c r="H41" t="s">
        <v>125</v>
      </c>
      <c r="I41">
        <f>ROUND(I40*30,9)</f>
        <v>72.84</v>
      </c>
      <c r="J41">
        <v>0</v>
      </c>
      <c r="O41">
        <f t="shared" si="45"/>
        <v>2083.22</v>
      </c>
      <c r="P41">
        <f t="shared" si="46"/>
        <v>2083.22</v>
      </c>
      <c r="Q41">
        <f t="shared" si="47"/>
        <v>0</v>
      </c>
      <c r="R41">
        <f t="shared" si="48"/>
        <v>0</v>
      </c>
      <c r="S41">
        <f t="shared" si="49"/>
        <v>0</v>
      </c>
      <c r="T41">
        <f t="shared" si="50"/>
        <v>0</v>
      </c>
      <c r="U41">
        <f t="shared" si="51"/>
        <v>0</v>
      </c>
      <c r="V41">
        <f t="shared" si="52"/>
        <v>0</v>
      </c>
      <c r="W41">
        <f t="shared" si="53"/>
        <v>0</v>
      </c>
      <c r="X41">
        <f t="shared" si="54"/>
        <v>0</v>
      </c>
      <c r="Y41">
        <f t="shared" si="55"/>
        <v>0</v>
      </c>
      <c r="AA41">
        <v>24182268</v>
      </c>
      <c r="AB41">
        <f t="shared" si="56"/>
        <v>28.6</v>
      </c>
      <c r="AC41">
        <f aca="true" t="shared" si="76" ref="AC41:AC51">ROUND((ES41),6)</f>
        <v>28.6</v>
      </c>
      <c r="AD41">
        <f>ROUND((((ET41)-(EU41))+AE41),6)</f>
        <v>0</v>
      </c>
      <c r="AE41">
        <f>ROUND((EU41),6)</f>
        <v>0</v>
      </c>
      <c r="AF41">
        <f>ROUND((EV41),6)</f>
        <v>0</v>
      </c>
      <c r="AG41">
        <f t="shared" si="57"/>
        <v>0</v>
      </c>
      <c r="AH41">
        <f>(EW41)</f>
        <v>0</v>
      </c>
      <c r="AI41">
        <f>(EX41)</f>
        <v>0</v>
      </c>
      <c r="AJ41">
        <f t="shared" si="58"/>
        <v>0</v>
      </c>
      <c r="AK41">
        <v>28.6</v>
      </c>
      <c r="AL41">
        <v>28.6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1</v>
      </c>
      <c r="AW41">
        <v>1</v>
      </c>
      <c r="AZ41">
        <v>1</v>
      </c>
      <c r="BA41">
        <v>1</v>
      </c>
      <c r="BB41">
        <v>1</v>
      </c>
      <c r="BC41">
        <v>1</v>
      </c>
      <c r="BH41">
        <v>3</v>
      </c>
      <c r="BI41">
        <v>1</v>
      </c>
      <c r="BJ41" t="s">
        <v>126</v>
      </c>
      <c r="BM41">
        <v>500001</v>
      </c>
      <c r="BN41">
        <v>0</v>
      </c>
      <c r="BP41">
        <v>0</v>
      </c>
      <c r="BQ41">
        <v>8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Z41">
        <v>0</v>
      </c>
      <c r="CA41">
        <v>0</v>
      </c>
      <c r="CF41">
        <v>0</v>
      </c>
      <c r="CG41">
        <v>0</v>
      </c>
      <c r="CM41">
        <v>0</v>
      </c>
      <c r="CO41">
        <v>0</v>
      </c>
      <c r="CP41">
        <f t="shared" si="59"/>
        <v>2083.22</v>
      </c>
      <c r="CQ41">
        <f t="shared" si="60"/>
        <v>28.6</v>
      </c>
      <c r="CR41">
        <f t="shared" si="61"/>
        <v>0</v>
      </c>
      <c r="CS41">
        <f t="shared" si="62"/>
        <v>0</v>
      </c>
      <c r="CT41">
        <f t="shared" si="63"/>
        <v>0</v>
      </c>
      <c r="CU41">
        <f t="shared" si="64"/>
        <v>0</v>
      </c>
      <c r="CV41">
        <f t="shared" si="65"/>
        <v>0</v>
      </c>
      <c r="CW41">
        <f t="shared" si="66"/>
        <v>0</v>
      </c>
      <c r="CX41">
        <f t="shared" si="67"/>
        <v>0</v>
      </c>
      <c r="CY41">
        <f t="shared" si="68"/>
        <v>0</v>
      </c>
      <c r="CZ41">
        <f t="shared" si="69"/>
        <v>0</v>
      </c>
      <c r="DN41">
        <v>0</v>
      </c>
      <c r="DO41">
        <v>0</v>
      </c>
      <c r="DP41">
        <v>1</v>
      </c>
      <c r="DQ41">
        <v>1</v>
      </c>
      <c r="DU41">
        <v>1009</v>
      </c>
      <c r="DV41" t="s">
        <v>125</v>
      </c>
      <c r="DW41" t="s">
        <v>125</v>
      </c>
      <c r="DX41">
        <v>1</v>
      </c>
      <c r="EE41">
        <v>23493277</v>
      </c>
      <c r="EF41">
        <v>8</v>
      </c>
      <c r="EG41" t="s">
        <v>109</v>
      </c>
      <c r="EH41">
        <v>0</v>
      </c>
      <c r="EJ41">
        <v>1</v>
      </c>
      <c r="EK41">
        <v>500001</v>
      </c>
      <c r="EL41" t="s">
        <v>110</v>
      </c>
      <c r="EM41" t="s">
        <v>111</v>
      </c>
      <c r="EQ41">
        <v>0</v>
      </c>
      <c r="ER41">
        <v>28.6</v>
      </c>
      <c r="ES41">
        <v>28.6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FQ41">
        <v>0</v>
      </c>
      <c r="FR41">
        <f t="shared" si="70"/>
        <v>0</v>
      </c>
      <c r="FS41">
        <v>0</v>
      </c>
      <c r="FX41">
        <v>0</v>
      </c>
      <c r="FY41">
        <v>0</v>
      </c>
      <c r="GD41">
        <v>0</v>
      </c>
      <c r="GF41">
        <v>-707671768</v>
      </c>
      <c r="GG41">
        <v>2</v>
      </c>
      <c r="GH41">
        <v>1</v>
      </c>
      <c r="GI41">
        <v>-2</v>
      </c>
      <c r="GJ41">
        <v>0</v>
      </c>
      <c r="GK41">
        <f>ROUND(R41*(R12)/100,2)</f>
        <v>0</v>
      </c>
      <c r="GL41">
        <f t="shared" si="71"/>
        <v>0</v>
      </c>
      <c r="GM41">
        <f t="shared" si="72"/>
        <v>2083.22</v>
      </c>
      <c r="GN41">
        <f t="shared" si="73"/>
        <v>2083.22</v>
      </c>
      <c r="GO41">
        <f t="shared" si="74"/>
        <v>0</v>
      </c>
      <c r="GP41">
        <f t="shared" si="75"/>
        <v>0</v>
      </c>
      <c r="GR41">
        <v>0</v>
      </c>
    </row>
    <row r="42" spans="1:200" ht="12.75">
      <c r="A42">
        <v>17</v>
      </c>
      <c r="B42">
        <v>1</v>
      </c>
      <c r="C42">
        <f>ROW(SmtRes!A72)</f>
        <v>72</v>
      </c>
      <c r="D42">
        <f>ROW(EtalonRes!A77)</f>
        <v>77</v>
      </c>
      <c r="E42" t="s">
        <v>127</v>
      </c>
      <c r="F42" t="s">
        <v>128</v>
      </c>
      <c r="G42" t="s">
        <v>129</v>
      </c>
      <c r="H42" t="s">
        <v>130</v>
      </c>
      <c r="I42">
        <v>2.269</v>
      </c>
      <c r="J42">
        <v>0</v>
      </c>
      <c r="O42">
        <f t="shared" si="45"/>
        <v>23161.84</v>
      </c>
      <c r="P42">
        <f t="shared" si="46"/>
        <v>21494.87</v>
      </c>
      <c r="Q42">
        <f t="shared" si="47"/>
        <v>102.59</v>
      </c>
      <c r="R42">
        <f t="shared" si="48"/>
        <v>2.24</v>
      </c>
      <c r="S42">
        <f t="shared" si="49"/>
        <v>1564.38</v>
      </c>
      <c r="T42">
        <f t="shared" si="50"/>
        <v>0</v>
      </c>
      <c r="U42">
        <f t="shared" si="51"/>
        <v>153.22103199999998</v>
      </c>
      <c r="V42">
        <f t="shared" si="52"/>
        <v>1.2479500000000001</v>
      </c>
      <c r="W42">
        <f t="shared" si="53"/>
        <v>0</v>
      </c>
      <c r="X42">
        <f t="shared" si="54"/>
        <v>1488.29</v>
      </c>
      <c r="Y42">
        <f t="shared" si="55"/>
        <v>736.31</v>
      </c>
      <c r="AA42">
        <v>24182268</v>
      </c>
      <c r="AB42">
        <f t="shared" si="56"/>
        <v>10207.952</v>
      </c>
      <c r="AC42">
        <f t="shared" si="76"/>
        <v>9473.28</v>
      </c>
      <c r="AD42">
        <f>ROUND(((((ET42*1.25))-((EU42*1.25)))+AE42),6)</f>
        <v>45.2125</v>
      </c>
      <c r="AE42">
        <f>ROUND(((EU42*1.25)),6)</f>
        <v>0.9875</v>
      </c>
      <c r="AF42">
        <f>ROUND(((EV42*1.15)),6)</f>
        <v>689.4595</v>
      </c>
      <c r="AG42">
        <f t="shared" si="57"/>
        <v>0</v>
      </c>
      <c r="AH42">
        <f>((EW42*1.15))</f>
        <v>67.52799999999999</v>
      </c>
      <c r="AI42">
        <f>((EX42*1.25))</f>
        <v>0.55</v>
      </c>
      <c r="AJ42">
        <f t="shared" si="58"/>
        <v>0</v>
      </c>
      <c r="AK42">
        <v>10108.98</v>
      </c>
      <c r="AL42">
        <v>9473.28</v>
      </c>
      <c r="AM42">
        <v>36.17</v>
      </c>
      <c r="AN42">
        <v>0.79</v>
      </c>
      <c r="AO42">
        <v>599.53</v>
      </c>
      <c r="AP42">
        <v>0</v>
      </c>
      <c r="AQ42">
        <v>58.72</v>
      </c>
      <c r="AR42">
        <v>0.44</v>
      </c>
      <c r="AS42">
        <v>0</v>
      </c>
      <c r="AT42">
        <v>95</v>
      </c>
      <c r="AU42">
        <v>47</v>
      </c>
      <c r="AV42">
        <v>1</v>
      </c>
      <c r="AW42">
        <v>1</v>
      </c>
      <c r="AZ42">
        <v>1</v>
      </c>
      <c r="BA42">
        <v>1</v>
      </c>
      <c r="BB42">
        <v>1</v>
      </c>
      <c r="BC42">
        <v>1</v>
      </c>
      <c r="BH42">
        <v>0</v>
      </c>
      <c r="BI42">
        <v>1</v>
      </c>
      <c r="BJ42" t="s">
        <v>131</v>
      </c>
      <c r="BM42">
        <v>15001</v>
      </c>
      <c r="BN42">
        <v>0</v>
      </c>
      <c r="BP42">
        <v>0</v>
      </c>
      <c r="BQ42">
        <v>2</v>
      </c>
      <c r="BR42">
        <v>0</v>
      </c>
      <c r="BS42">
        <v>1</v>
      </c>
      <c r="BT42">
        <v>1</v>
      </c>
      <c r="BU42">
        <v>1</v>
      </c>
      <c r="BV42">
        <v>1</v>
      </c>
      <c r="BW42">
        <v>1</v>
      </c>
      <c r="BX42">
        <v>1</v>
      </c>
      <c r="BZ42">
        <v>105</v>
      </c>
      <c r="CA42">
        <v>55</v>
      </c>
      <c r="CF42">
        <v>0</v>
      </c>
      <c r="CG42">
        <v>0</v>
      </c>
      <c r="CM42">
        <v>0</v>
      </c>
      <c r="CN42" t="s">
        <v>767</v>
      </c>
      <c r="CO42">
        <v>0</v>
      </c>
      <c r="CP42">
        <f t="shared" si="59"/>
        <v>23161.84</v>
      </c>
      <c r="CQ42">
        <f t="shared" si="60"/>
        <v>9473.28</v>
      </c>
      <c r="CR42">
        <f t="shared" si="61"/>
        <v>45.2125</v>
      </c>
      <c r="CS42">
        <f t="shared" si="62"/>
        <v>0.9875</v>
      </c>
      <c r="CT42">
        <f t="shared" si="63"/>
        <v>689.4595</v>
      </c>
      <c r="CU42">
        <f t="shared" si="64"/>
        <v>0</v>
      </c>
      <c r="CV42">
        <f t="shared" si="65"/>
        <v>67.52799999999999</v>
      </c>
      <c r="CW42">
        <f t="shared" si="66"/>
        <v>0.55</v>
      </c>
      <c r="CX42">
        <f t="shared" si="67"/>
        <v>0</v>
      </c>
      <c r="CY42">
        <f t="shared" si="68"/>
        <v>1488.2890000000002</v>
      </c>
      <c r="CZ42">
        <f t="shared" si="69"/>
        <v>736.3114</v>
      </c>
      <c r="DE42" t="s">
        <v>99</v>
      </c>
      <c r="DF42" t="s">
        <v>99</v>
      </c>
      <c r="DG42" t="s">
        <v>100</v>
      </c>
      <c r="DI42" t="s">
        <v>100</v>
      </c>
      <c r="DJ42" t="s">
        <v>99</v>
      </c>
      <c r="DN42">
        <v>0</v>
      </c>
      <c r="DO42">
        <v>0</v>
      </c>
      <c r="DP42">
        <v>1</v>
      </c>
      <c r="DQ42">
        <v>1</v>
      </c>
      <c r="DU42">
        <v>1013</v>
      </c>
      <c r="DV42" t="s">
        <v>130</v>
      </c>
      <c r="DW42" t="s">
        <v>130</v>
      </c>
      <c r="DX42">
        <v>1</v>
      </c>
      <c r="EE42">
        <v>23493370</v>
      </c>
      <c r="EF42">
        <v>2</v>
      </c>
      <c r="EG42" t="s">
        <v>55</v>
      </c>
      <c r="EH42">
        <v>0</v>
      </c>
      <c r="EJ42">
        <v>1</v>
      </c>
      <c r="EK42">
        <v>15001</v>
      </c>
      <c r="EL42" t="s">
        <v>56</v>
      </c>
      <c r="EM42" t="s">
        <v>57</v>
      </c>
      <c r="EO42" t="s">
        <v>103</v>
      </c>
      <c r="EQ42">
        <v>0</v>
      </c>
      <c r="ER42">
        <v>10108.98</v>
      </c>
      <c r="ES42">
        <v>9473.28</v>
      </c>
      <c r="ET42">
        <v>36.17</v>
      </c>
      <c r="EU42">
        <v>0.79</v>
      </c>
      <c r="EV42">
        <v>599.53</v>
      </c>
      <c r="EW42">
        <v>58.72</v>
      </c>
      <c r="EX42">
        <v>0.44</v>
      </c>
      <c r="EY42">
        <v>0</v>
      </c>
      <c r="FQ42">
        <v>0</v>
      </c>
      <c r="FR42">
        <f t="shared" si="70"/>
        <v>0</v>
      </c>
      <c r="FS42">
        <v>0</v>
      </c>
      <c r="FT42" t="s">
        <v>59</v>
      </c>
      <c r="FU42" t="s">
        <v>60</v>
      </c>
      <c r="FX42">
        <v>94.5</v>
      </c>
      <c r="FY42">
        <v>46.75</v>
      </c>
      <c r="GD42">
        <v>0</v>
      </c>
      <c r="GF42">
        <v>1389814613</v>
      </c>
      <c r="GG42">
        <v>2</v>
      </c>
      <c r="GH42">
        <v>1</v>
      </c>
      <c r="GI42">
        <v>-2</v>
      </c>
      <c r="GJ42">
        <v>0</v>
      </c>
      <c r="GK42">
        <f>ROUND(R42*(R12)/100,2)</f>
        <v>0</v>
      </c>
      <c r="GL42">
        <f t="shared" si="71"/>
        <v>0</v>
      </c>
      <c r="GM42">
        <f t="shared" si="72"/>
        <v>25386.440000000002</v>
      </c>
      <c r="GN42">
        <f t="shared" si="73"/>
        <v>25386.44</v>
      </c>
      <c r="GO42">
        <f t="shared" si="74"/>
        <v>0</v>
      </c>
      <c r="GP42">
        <f t="shared" si="75"/>
        <v>0</v>
      </c>
      <c r="GR42">
        <v>0</v>
      </c>
    </row>
    <row r="43" spans="1:200" ht="12.75">
      <c r="A43">
        <v>17</v>
      </c>
      <c r="B43">
        <v>1</v>
      </c>
      <c r="C43">
        <f>ROW(SmtRes!A80)</f>
        <v>80</v>
      </c>
      <c r="D43">
        <f>ROW(EtalonRes!A85)</f>
        <v>85</v>
      </c>
      <c r="E43" t="s">
        <v>132</v>
      </c>
      <c r="F43" t="s">
        <v>133</v>
      </c>
      <c r="G43" t="s">
        <v>134</v>
      </c>
      <c r="H43" t="s">
        <v>135</v>
      </c>
      <c r="I43">
        <v>2.269</v>
      </c>
      <c r="J43">
        <v>0</v>
      </c>
      <c r="O43">
        <f t="shared" si="45"/>
        <v>3962.28</v>
      </c>
      <c r="P43">
        <f t="shared" si="46"/>
        <v>2949.68</v>
      </c>
      <c r="Q43">
        <f t="shared" si="47"/>
        <v>36.47</v>
      </c>
      <c r="R43">
        <f t="shared" si="48"/>
        <v>0.74</v>
      </c>
      <c r="S43">
        <f t="shared" si="49"/>
        <v>976.13</v>
      </c>
      <c r="T43">
        <f t="shared" si="50"/>
        <v>0</v>
      </c>
      <c r="U43">
        <f t="shared" si="51"/>
        <v>111.941115</v>
      </c>
      <c r="V43">
        <f t="shared" si="52"/>
        <v>0.4821625000000001</v>
      </c>
      <c r="W43">
        <f t="shared" si="53"/>
        <v>0</v>
      </c>
      <c r="X43">
        <f t="shared" si="54"/>
        <v>928.03</v>
      </c>
      <c r="Y43">
        <f t="shared" si="55"/>
        <v>459.13</v>
      </c>
      <c r="AA43">
        <v>24182268</v>
      </c>
      <c r="AB43">
        <f t="shared" si="56"/>
        <v>1746.2685</v>
      </c>
      <c r="AC43">
        <f t="shared" si="76"/>
        <v>1299.99</v>
      </c>
      <c r="AD43">
        <f>ROUND(((((ET43*1.25))-((EU43*1.25)))+AE43),6)</f>
        <v>16.075</v>
      </c>
      <c r="AE43">
        <f>ROUND(((EU43*1.25)),6)</f>
        <v>0.325</v>
      </c>
      <c r="AF43">
        <f>ROUND(((EV43*1.15)),6)</f>
        <v>430.2035</v>
      </c>
      <c r="AG43">
        <f t="shared" si="57"/>
        <v>0</v>
      </c>
      <c r="AH43">
        <f>((EW43*1.15))</f>
        <v>49.334999999999994</v>
      </c>
      <c r="AI43">
        <f>((EX43*1.25))</f>
        <v>0.21250000000000002</v>
      </c>
      <c r="AJ43">
        <f t="shared" si="58"/>
        <v>0</v>
      </c>
      <c r="AK43">
        <v>1686.94</v>
      </c>
      <c r="AL43">
        <v>1299.99</v>
      </c>
      <c r="AM43">
        <v>12.86</v>
      </c>
      <c r="AN43">
        <v>0.26</v>
      </c>
      <c r="AO43">
        <v>374.09</v>
      </c>
      <c r="AP43">
        <v>0</v>
      </c>
      <c r="AQ43">
        <v>42.9</v>
      </c>
      <c r="AR43">
        <v>0.17</v>
      </c>
      <c r="AS43">
        <v>0</v>
      </c>
      <c r="AT43">
        <v>95</v>
      </c>
      <c r="AU43">
        <v>47</v>
      </c>
      <c r="AV43">
        <v>1</v>
      </c>
      <c r="AW43">
        <v>1</v>
      </c>
      <c r="AZ43">
        <v>1</v>
      </c>
      <c r="BA43">
        <v>1</v>
      </c>
      <c r="BB43">
        <v>1</v>
      </c>
      <c r="BC43">
        <v>1</v>
      </c>
      <c r="BH43">
        <v>0</v>
      </c>
      <c r="BI43">
        <v>1</v>
      </c>
      <c r="BJ43" t="s">
        <v>136</v>
      </c>
      <c r="BM43">
        <v>15001</v>
      </c>
      <c r="BN43">
        <v>0</v>
      </c>
      <c r="BP43">
        <v>0</v>
      </c>
      <c r="BQ43">
        <v>2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Z43">
        <v>105</v>
      </c>
      <c r="CA43">
        <v>55</v>
      </c>
      <c r="CF43">
        <v>0</v>
      </c>
      <c r="CG43">
        <v>0</v>
      </c>
      <c r="CM43">
        <v>0</v>
      </c>
      <c r="CN43" t="s">
        <v>767</v>
      </c>
      <c r="CO43">
        <v>0</v>
      </c>
      <c r="CP43">
        <f t="shared" si="59"/>
        <v>3962.2799999999997</v>
      </c>
      <c r="CQ43">
        <f t="shared" si="60"/>
        <v>1299.99</v>
      </c>
      <c r="CR43">
        <f t="shared" si="61"/>
        <v>16.075</v>
      </c>
      <c r="CS43">
        <f t="shared" si="62"/>
        <v>0.325</v>
      </c>
      <c r="CT43">
        <f t="shared" si="63"/>
        <v>430.2035</v>
      </c>
      <c r="CU43">
        <f t="shared" si="64"/>
        <v>0</v>
      </c>
      <c r="CV43">
        <f t="shared" si="65"/>
        <v>49.334999999999994</v>
      </c>
      <c r="CW43">
        <f t="shared" si="66"/>
        <v>0.21250000000000002</v>
      </c>
      <c r="CX43">
        <f t="shared" si="67"/>
        <v>0</v>
      </c>
      <c r="CY43">
        <f t="shared" si="68"/>
        <v>928.0264999999999</v>
      </c>
      <c r="CZ43">
        <f t="shared" si="69"/>
        <v>459.1289</v>
      </c>
      <c r="DE43" t="s">
        <v>99</v>
      </c>
      <c r="DF43" t="s">
        <v>99</v>
      </c>
      <c r="DG43" t="s">
        <v>100</v>
      </c>
      <c r="DI43" t="s">
        <v>100</v>
      </c>
      <c r="DJ43" t="s">
        <v>99</v>
      </c>
      <c r="DN43">
        <v>0</v>
      </c>
      <c r="DO43">
        <v>0</v>
      </c>
      <c r="DP43">
        <v>1</v>
      </c>
      <c r="DQ43">
        <v>1</v>
      </c>
      <c r="DU43">
        <v>1005</v>
      </c>
      <c r="DV43" t="s">
        <v>135</v>
      </c>
      <c r="DW43" t="s">
        <v>135</v>
      </c>
      <c r="DX43">
        <v>100</v>
      </c>
      <c r="EE43">
        <v>23493370</v>
      </c>
      <c r="EF43">
        <v>2</v>
      </c>
      <c r="EG43" t="s">
        <v>55</v>
      </c>
      <c r="EH43">
        <v>0</v>
      </c>
      <c r="EJ43">
        <v>1</v>
      </c>
      <c r="EK43">
        <v>15001</v>
      </c>
      <c r="EL43" t="s">
        <v>56</v>
      </c>
      <c r="EM43" t="s">
        <v>57</v>
      </c>
      <c r="EO43" t="s">
        <v>103</v>
      </c>
      <c r="EQ43">
        <v>0</v>
      </c>
      <c r="ER43">
        <v>1686.94</v>
      </c>
      <c r="ES43">
        <v>1299.99</v>
      </c>
      <c r="ET43">
        <v>12.86</v>
      </c>
      <c r="EU43">
        <v>0.26</v>
      </c>
      <c r="EV43">
        <v>374.09</v>
      </c>
      <c r="EW43">
        <v>42.9</v>
      </c>
      <c r="EX43">
        <v>0.17</v>
      </c>
      <c r="EY43">
        <v>0</v>
      </c>
      <c r="FQ43">
        <v>0</v>
      </c>
      <c r="FR43">
        <f t="shared" si="70"/>
        <v>0</v>
      </c>
      <c r="FS43">
        <v>0</v>
      </c>
      <c r="FT43" t="s">
        <v>59</v>
      </c>
      <c r="FU43" t="s">
        <v>60</v>
      </c>
      <c r="FX43">
        <v>94.5</v>
      </c>
      <c r="FY43">
        <v>46.75</v>
      </c>
      <c r="GD43">
        <v>0</v>
      </c>
      <c r="GF43">
        <v>494476511</v>
      </c>
      <c r="GG43">
        <v>2</v>
      </c>
      <c r="GH43">
        <v>1</v>
      </c>
      <c r="GI43">
        <v>-2</v>
      </c>
      <c r="GJ43">
        <v>0</v>
      </c>
      <c r="GK43">
        <f>ROUND(R43*(R12)/100,2)</f>
        <v>0</v>
      </c>
      <c r="GL43">
        <f t="shared" si="71"/>
        <v>0</v>
      </c>
      <c r="GM43">
        <f t="shared" si="72"/>
        <v>5349.4400000000005</v>
      </c>
      <c r="GN43">
        <f t="shared" si="73"/>
        <v>5349.44</v>
      </c>
      <c r="GO43">
        <f t="shared" si="74"/>
        <v>0</v>
      </c>
      <c r="GP43">
        <f t="shared" si="75"/>
        <v>0</v>
      </c>
      <c r="GR43">
        <v>0</v>
      </c>
    </row>
    <row r="44" spans="1:200" ht="12.75">
      <c r="A44">
        <v>17</v>
      </c>
      <c r="B44">
        <v>1</v>
      </c>
      <c r="C44">
        <f>ROW(SmtRes!A86)</f>
        <v>86</v>
      </c>
      <c r="D44">
        <f>ROW(EtalonRes!A91)</f>
        <v>91</v>
      </c>
      <c r="E44" t="s">
        <v>137</v>
      </c>
      <c r="F44" t="s">
        <v>138</v>
      </c>
      <c r="G44" t="s">
        <v>139</v>
      </c>
      <c r="H44" t="s">
        <v>23</v>
      </c>
      <c r="I44">
        <v>0.719</v>
      </c>
      <c r="J44">
        <v>0</v>
      </c>
      <c r="O44">
        <f t="shared" si="45"/>
        <v>52.23</v>
      </c>
      <c r="P44">
        <f t="shared" si="46"/>
        <v>0.53</v>
      </c>
      <c r="Q44">
        <f t="shared" si="47"/>
        <v>1.06</v>
      </c>
      <c r="R44">
        <f t="shared" si="48"/>
        <v>0.12</v>
      </c>
      <c r="S44">
        <f t="shared" si="49"/>
        <v>50.64</v>
      </c>
      <c r="T44">
        <f t="shared" si="50"/>
        <v>0</v>
      </c>
      <c r="U44">
        <f t="shared" si="51"/>
        <v>5.415867499999999</v>
      </c>
      <c r="V44">
        <f t="shared" si="52"/>
        <v>0.017975</v>
      </c>
      <c r="W44">
        <f t="shared" si="53"/>
        <v>0</v>
      </c>
      <c r="X44">
        <f t="shared" si="54"/>
        <v>48.22</v>
      </c>
      <c r="Y44">
        <f t="shared" si="55"/>
        <v>23.86</v>
      </c>
      <c r="AA44">
        <v>24182268</v>
      </c>
      <c r="AB44">
        <f t="shared" si="56"/>
        <v>72.641</v>
      </c>
      <c r="AC44">
        <f t="shared" si="76"/>
        <v>0.74</v>
      </c>
      <c r="AD44">
        <f>ROUND(((((ET44*1.25))-((EU44*1.25)))+AE44),6)</f>
        <v>1.475</v>
      </c>
      <c r="AE44">
        <f>ROUND(((EU44*1.25)),6)</f>
        <v>0.1625</v>
      </c>
      <c r="AF44">
        <f>ROUND(((EV44*1.15)),6)</f>
        <v>70.426</v>
      </c>
      <c r="AG44">
        <f t="shared" si="57"/>
        <v>0</v>
      </c>
      <c r="AH44">
        <f>((EW44*1.15))</f>
        <v>7.532499999999999</v>
      </c>
      <c r="AI44">
        <f>((EX44*1.25))</f>
        <v>0.025</v>
      </c>
      <c r="AJ44">
        <f t="shared" si="58"/>
        <v>0</v>
      </c>
      <c r="AK44">
        <v>63.16</v>
      </c>
      <c r="AL44">
        <v>0.74</v>
      </c>
      <c r="AM44">
        <v>1.18</v>
      </c>
      <c r="AN44">
        <v>0.13</v>
      </c>
      <c r="AO44">
        <v>61.24</v>
      </c>
      <c r="AP44">
        <v>0</v>
      </c>
      <c r="AQ44">
        <v>6.55</v>
      </c>
      <c r="AR44">
        <v>0.02</v>
      </c>
      <c r="AS44">
        <v>0</v>
      </c>
      <c r="AT44">
        <v>95</v>
      </c>
      <c r="AU44">
        <v>47</v>
      </c>
      <c r="AV44">
        <v>1</v>
      </c>
      <c r="AW44">
        <v>1</v>
      </c>
      <c r="AZ44">
        <v>1</v>
      </c>
      <c r="BA44">
        <v>1</v>
      </c>
      <c r="BB44">
        <v>1</v>
      </c>
      <c r="BC44">
        <v>1</v>
      </c>
      <c r="BH44">
        <v>0</v>
      </c>
      <c r="BI44">
        <v>1</v>
      </c>
      <c r="BJ44" t="s">
        <v>140</v>
      </c>
      <c r="BM44">
        <v>15001</v>
      </c>
      <c r="BN44">
        <v>0</v>
      </c>
      <c r="BP44">
        <v>0</v>
      </c>
      <c r="BQ44">
        <v>2</v>
      </c>
      <c r="BR44">
        <v>0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Z44">
        <v>105</v>
      </c>
      <c r="CA44">
        <v>55</v>
      </c>
      <c r="CF44">
        <v>0</v>
      </c>
      <c r="CG44">
        <v>0</v>
      </c>
      <c r="CM44">
        <v>0</v>
      </c>
      <c r="CN44" t="s">
        <v>767</v>
      </c>
      <c r="CO44">
        <v>0</v>
      </c>
      <c r="CP44">
        <f t="shared" si="59"/>
        <v>52.230000000000004</v>
      </c>
      <c r="CQ44">
        <f t="shared" si="60"/>
        <v>0.74</v>
      </c>
      <c r="CR44">
        <f t="shared" si="61"/>
        <v>1.475</v>
      </c>
      <c r="CS44">
        <f t="shared" si="62"/>
        <v>0.1625</v>
      </c>
      <c r="CT44">
        <f t="shared" si="63"/>
        <v>70.426</v>
      </c>
      <c r="CU44">
        <f t="shared" si="64"/>
        <v>0</v>
      </c>
      <c r="CV44">
        <f t="shared" si="65"/>
        <v>7.532499999999999</v>
      </c>
      <c r="CW44">
        <f t="shared" si="66"/>
        <v>0.025</v>
      </c>
      <c r="CX44">
        <f t="shared" si="67"/>
        <v>0</v>
      </c>
      <c r="CY44">
        <f t="shared" si="68"/>
        <v>48.222</v>
      </c>
      <c r="CZ44">
        <f t="shared" si="69"/>
        <v>23.8572</v>
      </c>
      <c r="DE44" t="s">
        <v>99</v>
      </c>
      <c r="DF44" t="s">
        <v>99</v>
      </c>
      <c r="DG44" t="s">
        <v>100</v>
      </c>
      <c r="DI44" t="s">
        <v>100</v>
      </c>
      <c r="DJ44" t="s">
        <v>99</v>
      </c>
      <c r="DN44">
        <v>0</v>
      </c>
      <c r="DO44">
        <v>0</v>
      </c>
      <c r="DP44">
        <v>1</v>
      </c>
      <c r="DQ44">
        <v>1</v>
      </c>
      <c r="DU44">
        <v>1013</v>
      </c>
      <c r="DV44" t="s">
        <v>23</v>
      </c>
      <c r="DW44" t="s">
        <v>23</v>
      </c>
      <c r="DX44">
        <v>1</v>
      </c>
      <c r="EE44">
        <v>23493370</v>
      </c>
      <c r="EF44">
        <v>2</v>
      </c>
      <c r="EG44" t="s">
        <v>55</v>
      </c>
      <c r="EH44">
        <v>0</v>
      </c>
      <c r="EJ44">
        <v>1</v>
      </c>
      <c r="EK44">
        <v>15001</v>
      </c>
      <c r="EL44" t="s">
        <v>56</v>
      </c>
      <c r="EM44" t="s">
        <v>57</v>
      </c>
      <c r="EO44" t="s">
        <v>103</v>
      </c>
      <c r="EQ44">
        <v>0</v>
      </c>
      <c r="ER44">
        <v>63.16</v>
      </c>
      <c r="ES44">
        <v>0.74</v>
      </c>
      <c r="ET44">
        <v>1.18</v>
      </c>
      <c r="EU44">
        <v>0.13</v>
      </c>
      <c r="EV44">
        <v>61.24</v>
      </c>
      <c r="EW44">
        <v>6.55</v>
      </c>
      <c r="EX44">
        <v>0.02</v>
      </c>
      <c r="EY44">
        <v>0</v>
      </c>
      <c r="FQ44">
        <v>0</v>
      </c>
      <c r="FR44">
        <f t="shared" si="70"/>
        <v>0</v>
      </c>
      <c r="FS44">
        <v>0</v>
      </c>
      <c r="FT44" t="s">
        <v>59</v>
      </c>
      <c r="FU44" t="s">
        <v>60</v>
      </c>
      <c r="FX44">
        <v>94.5</v>
      </c>
      <c r="FY44">
        <v>46.75</v>
      </c>
      <c r="GD44">
        <v>0</v>
      </c>
      <c r="GF44">
        <v>-2054533454</v>
      </c>
      <c r="GG44">
        <v>2</v>
      </c>
      <c r="GH44">
        <v>1</v>
      </c>
      <c r="GI44">
        <v>-2</v>
      </c>
      <c r="GJ44">
        <v>0</v>
      </c>
      <c r="GK44">
        <f>ROUND(R44*(R12)/100,2)</f>
        <v>0</v>
      </c>
      <c r="GL44">
        <f t="shared" si="71"/>
        <v>0</v>
      </c>
      <c r="GM44">
        <f t="shared" si="72"/>
        <v>124.30999999999999</v>
      </c>
      <c r="GN44">
        <f t="shared" si="73"/>
        <v>124.31</v>
      </c>
      <c r="GO44">
        <f t="shared" si="74"/>
        <v>0</v>
      </c>
      <c r="GP44">
        <f t="shared" si="75"/>
        <v>0</v>
      </c>
      <c r="GR44">
        <v>0</v>
      </c>
    </row>
    <row r="45" spans="1:200" ht="12.75">
      <c r="A45">
        <v>18</v>
      </c>
      <c r="B45">
        <v>1</v>
      </c>
      <c r="C45">
        <v>86</v>
      </c>
      <c r="E45" t="s">
        <v>141</v>
      </c>
      <c r="F45" t="s">
        <v>142</v>
      </c>
      <c r="G45" t="s">
        <v>143</v>
      </c>
      <c r="H45" t="s">
        <v>144</v>
      </c>
      <c r="I45">
        <f>I44*J45</f>
        <v>0.009347</v>
      </c>
      <c r="J45">
        <v>0.013</v>
      </c>
      <c r="O45">
        <f t="shared" si="45"/>
        <v>109.46</v>
      </c>
      <c r="P45">
        <f t="shared" si="46"/>
        <v>109.46</v>
      </c>
      <c r="Q45">
        <f t="shared" si="47"/>
        <v>0</v>
      </c>
      <c r="R45">
        <f t="shared" si="48"/>
        <v>0</v>
      </c>
      <c r="S45">
        <f t="shared" si="49"/>
        <v>0</v>
      </c>
      <c r="T45">
        <f t="shared" si="50"/>
        <v>0</v>
      </c>
      <c r="U45">
        <f t="shared" si="51"/>
        <v>0</v>
      </c>
      <c r="V45">
        <f t="shared" si="52"/>
        <v>0</v>
      </c>
      <c r="W45">
        <f t="shared" si="53"/>
        <v>0</v>
      </c>
      <c r="X45">
        <f t="shared" si="54"/>
        <v>0</v>
      </c>
      <c r="Y45">
        <f t="shared" si="55"/>
        <v>0</v>
      </c>
      <c r="AA45">
        <v>24182268</v>
      </c>
      <c r="AB45">
        <f t="shared" si="56"/>
        <v>11710.93</v>
      </c>
      <c r="AC45">
        <f t="shared" si="76"/>
        <v>11710.93</v>
      </c>
      <c r="AD45">
        <f>ROUND((((ET45)-(EU45))+AE45),6)</f>
        <v>0</v>
      </c>
      <c r="AE45">
        <f>ROUND((EU45),6)</f>
        <v>0</v>
      </c>
      <c r="AF45">
        <f>ROUND((EV45),6)</f>
        <v>0</v>
      </c>
      <c r="AG45">
        <f t="shared" si="57"/>
        <v>0</v>
      </c>
      <c r="AH45">
        <f>(EW45)</f>
        <v>0</v>
      </c>
      <c r="AI45">
        <f>(EX45)</f>
        <v>0</v>
      </c>
      <c r="AJ45">
        <f t="shared" si="58"/>
        <v>0</v>
      </c>
      <c r="AK45">
        <v>11710.93</v>
      </c>
      <c r="AL45">
        <v>11710.93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1</v>
      </c>
      <c r="AW45">
        <v>1</v>
      </c>
      <c r="AZ45">
        <v>1</v>
      </c>
      <c r="BA45">
        <v>1</v>
      </c>
      <c r="BB45">
        <v>1</v>
      </c>
      <c r="BC45">
        <v>1</v>
      </c>
      <c r="BH45">
        <v>3</v>
      </c>
      <c r="BI45">
        <v>1</v>
      </c>
      <c r="BJ45" t="s">
        <v>145</v>
      </c>
      <c r="BM45">
        <v>500001</v>
      </c>
      <c r="BN45">
        <v>0</v>
      </c>
      <c r="BP45">
        <v>0</v>
      </c>
      <c r="BQ45">
        <v>8</v>
      </c>
      <c r="BR45">
        <v>0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Z45">
        <v>0</v>
      </c>
      <c r="CA45">
        <v>0</v>
      </c>
      <c r="CF45">
        <v>0</v>
      </c>
      <c r="CG45">
        <v>0</v>
      </c>
      <c r="CM45">
        <v>0</v>
      </c>
      <c r="CO45">
        <v>0</v>
      </c>
      <c r="CP45">
        <f t="shared" si="59"/>
        <v>109.46</v>
      </c>
      <c r="CQ45">
        <f t="shared" si="60"/>
        <v>11710.93</v>
      </c>
      <c r="CR45">
        <f t="shared" si="61"/>
        <v>0</v>
      </c>
      <c r="CS45">
        <f t="shared" si="62"/>
        <v>0</v>
      </c>
      <c r="CT45">
        <f t="shared" si="63"/>
        <v>0</v>
      </c>
      <c r="CU45">
        <f t="shared" si="64"/>
        <v>0</v>
      </c>
      <c r="CV45">
        <f t="shared" si="65"/>
        <v>0</v>
      </c>
      <c r="CW45">
        <f t="shared" si="66"/>
        <v>0</v>
      </c>
      <c r="CX45">
        <f t="shared" si="67"/>
        <v>0</v>
      </c>
      <c r="CY45">
        <f t="shared" si="68"/>
        <v>0</v>
      </c>
      <c r="CZ45">
        <f t="shared" si="69"/>
        <v>0</v>
      </c>
      <c r="DN45">
        <v>0</v>
      </c>
      <c r="DO45">
        <v>0</v>
      </c>
      <c r="DP45">
        <v>1</v>
      </c>
      <c r="DQ45">
        <v>1</v>
      </c>
      <c r="DU45">
        <v>1009</v>
      </c>
      <c r="DV45" t="s">
        <v>144</v>
      </c>
      <c r="DW45" t="s">
        <v>144</v>
      </c>
      <c r="DX45">
        <v>1000</v>
      </c>
      <c r="EE45">
        <v>23493277</v>
      </c>
      <c r="EF45">
        <v>8</v>
      </c>
      <c r="EG45" t="s">
        <v>109</v>
      </c>
      <c r="EH45">
        <v>0</v>
      </c>
      <c r="EJ45">
        <v>1</v>
      </c>
      <c r="EK45">
        <v>500001</v>
      </c>
      <c r="EL45" t="s">
        <v>110</v>
      </c>
      <c r="EM45" t="s">
        <v>111</v>
      </c>
      <c r="EQ45">
        <v>0</v>
      </c>
      <c r="ER45">
        <v>11710.93</v>
      </c>
      <c r="ES45">
        <v>11710.93</v>
      </c>
      <c r="ET45">
        <v>0</v>
      </c>
      <c r="EU45">
        <v>0</v>
      </c>
      <c r="EV45">
        <v>0</v>
      </c>
      <c r="EW45">
        <v>0</v>
      </c>
      <c r="EX45">
        <v>0</v>
      </c>
      <c r="FQ45">
        <v>0</v>
      </c>
      <c r="FR45">
        <f t="shared" si="70"/>
        <v>0</v>
      </c>
      <c r="FS45">
        <v>0</v>
      </c>
      <c r="FX45">
        <v>0</v>
      </c>
      <c r="FY45">
        <v>0</v>
      </c>
      <c r="GD45">
        <v>0</v>
      </c>
      <c r="GF45">
        <v>-543193030</v>
      </c>
      <c r="GG45">
        <v>2</v>
      </c>
      <c r="GH45">
        <v>1</v>
      </c>
      <c r="GI45">
        <v>-2</v>
      </c>
      <c r="GJ45">
        <v>0</v>
      </c>
      <c r="GK45">
        <f>ROUND(R45*(R12)/100,2)</f>
        <v>0</v>
      </c>
      <c r="GL45">
        <f t="shared" si="71"/>
        <v>0</v>
      </c>
      <c r="GM45">
        <f t="shared" si="72"/>
        <v>109.46</v>
      </c>
      <c r="GN45">
        <f t="shared" si="73"/>
        <v>109.46</v>
      </c>
      <c r="GO45">
        <f t="shared" si="74"/>
        <v>0</v>
      </c>
      <c r="GP45">
        <f t="shared" si="75"/>
        <v>0</v>
      </c>
      <c r="GR45">
        <v>0</v>
      </c>
    </row>
    <row r="46" spans="1:200" ht="12.75">
      <c r="A46">
        <v>17</v>
      </c>
      <c r="B46">
        <v>1</v>
      </c>
      <c r="C46">
        <f>ROW(SmtRes!A93)</f>
        <v>93</v>
      </c>
      <c r="D46">
        <f>ROW(EtalonRes!A98)</f>
        <v>98</v>
      </c>
      <c r="E46" t="s">
        <v>146</v>
      </c>
      <c r="F46" t="s">
        <v>147</v>
      </c>
      <c r="G46" t="s">
        <v>148</v>
      </c>
      <c r="H46" t="s">
        <v>135</v>
      </c>
      <c r="I46">
        <v>0.719</v>
      </c>
      <c r="J46">
        <v>0</v>
      </c>
      <c r="O46">
        <f t="shared" si="45"/>
        <v>397.22</v>
      </c>
      <c r="P46">
        <f t="shared" si="46"/>
        <v>302.99</v>
      </c>
      <c r="Q46">
        <f t="shared" si="47"/>
        <v>2.52</v>
      </c>
      <c r="R46">
        <f t="shared" si="48"/>
        <v>0.12</v>
      </c>
      <c r="S46">
        <f t="shared" si="49"/>
        <v>91.71</v>
      </c>
      <c r="T46">
        <f t="shared" si="50"/>
        <v>0</v>
      </c>
      <c r="U46">
        <f t="shared" si="51"/>
        <v>9.913931499999999</v>
      </c>
      <c r="V46">
        <f t="shared" si="52"/>
        <v>0.03595</v>
      </c>
      <c r="W46">
        <f t="shared" si="53"/>
        <v>0</v>
      </c>
      <c r="X46">
        <f t="shared" si="54"/>
        <v>87.24</v>
      </c>
      <c r="Y46">
        <f t="shared" si="55"/>
        <v>43.16</v>
      </c>
      <c r="AA46">
        <v>24182268</v>
      </c>
      <c r="AB46">
        <f t="shared" si="56"/>
        <v>552.4565</v>
      </c>
      <c r="AC46">
        <f t="shared" si="76"/>
        <v>421.41</v>
      </c>
      <c r="AD46">
        <f>ROUND(((((ET46*1.25))-((EU46*1.25)))+AE46),6)</f>
        <v>3.5</v>
      </c>
      <c r="AE46">
        <f>ROUND(((EU46*1.25)),6)</f>
        <v>0.1625</v>
      </c>
      <c r="AF46">
        <f>ROUND(((EV46*1.15)),6)</f>
        <v>127.5465</v>
      </c>
      <c r="AG46">
        <f t="shared" si="57"/>
        <v>0</v>
      </c>
      <c r="AH46">
        <f>((EW46*1.15))</f>
        <v>13.788499999999999</v>
      </c>
      <c r="AI46">
        <f>((EX46*1.25))</f>
        <v>0.05</v>
      </c>
      <c r="AJ46">
        <f t="shared" si="58"/>
        <v>0</v>
      </c>
      <c r="AK46">
        <v>535.12</v>
      </c>
      <c r="AL46">
        <v>421.41</v>
      </c>
      <c r="AM46">
        <v>2.8</v>
      </c>
      <c r="AN46">
        <v>0.13</v>
      </c>
      <c r="AO46">
        <v>110.91</v>
      </c>
      <c r="AP46">
        <v>0</v>
      </c>
      <c r="AQ46">
        <v>11.99</v>
      </c>
      <c r="AR46">
        <v>0.04</v>
      </c>
      <c r="AS46">
        <v>0</v>
      </c>
      <c r="AT46">
        <v>95</v>
      </c>
      <c r="AU46">
        <v>47</v>
      </c>
      <c r="AV46">
        <v>1</v>
      </c>
      <c r="AW46">
        <v>1</v>
      </c>
      <c r="AZ46">
        <v>1</v>
      </c>
      <c r="BA46">
        <v>1</v>
      </c>
      <c r="BB46">
        <v>1</v>
      </c>
      <c r="BC46">
        <v>1</v>
      </c>
      <c r="BH46">
        <v>0</v>
      </c>
      <c r="BI46">
        <v>1</v>
      </c>
      <c r="BJ46" t="s">
        <v>149</v>
      </c>
      <c r="BM46">
        <v>15001</v>
      </c>
      <c r="BN46">
        <v>0</v>
      </c>
      <c r="BP46">
        <v>0</v>
      </c>
      <c r="BQ46">
        <v>2</v>
      </c>
      <c r="BR46">
        <v>0</v>
      </c>
      <c r="BS46">
        <v>1</v>
      </c>
      <c r="BT46">
        <v>1</v>
      </c>
      <c r="BU46">
        <v>1</v>
      </c>
      <c r="BV46">
        <v>1</v>
      </c>
      <c r="BW46">
        <v>1</v>
      </c>
      <c r="BX46">
        <v>1</v>
      </c>
      <c r="BZ46">
        <v>105</v>
      </c>
      <c r="CA46">
        <v>55</v>
      </c>
      <c r="CF46">
        <v>0</v>
      </c>
      <c r="CG46">
        <v>0</v>
      </c>
      <c r="CM46">
        <v>0</v>
      </c>
      <c r="CN46" t="s">
        <v>767</v>
      </c>
      <c r="CO46">
        <v>0</v>
      </c>
      <c r="CP46">
        <f t="shared" si="59"/>
        <v>397.21999999999997</v>
      </c>
      <c r="CQ46">
        <f t="shared" si="60"/>
        <v>421.41</v>
      </c>
      <c r="CR46">
        <f t="shared" si="61"/>
        <v>3.5</v>
      </c>
      <c r="CS46">
        <f t="shared" si="62"/>
        <v>0.1625</v>
      </c>
      <c r="CT46">
        <f t="shared" si="63"/>
        <v>127.5465</v>
      </c>
      <c r="CU46">
        <f t="shared" si="64"/>
        <v>0</v>
      </c>
      <c r="CV46">
        <f t="shared" si="65"/>
        <v>13.788499999999999</v>
      </c>
      <c r="CW46">
        <f t="shared" si="66"/>
        <v>0.05</v>
      </c>
      <c r="CX46">
        <f t="shared" si="67"/>
        <v>0</v>
      </c>
      <c r="CY46">
        <f t="shared" si="68"/>
        <v>87.2385</v>
      </c>
      <c r="CZ46">
        <f t="shared" si="69"/>
        <v>43.1601</v>
      </c>
      <c r="DE46" t="s">
        <v>99</v>
      </c>
      <c r="DF46" t="s">
        <v>99</v>
      </c>
      <c r="DG46" t="s">
        <v>100</v>
      </c>
      <c r="DI46" t="s">
        <v>100</v>
      </c>
      <c r="DJ46" t="s">
        <v>99</v>
      </c>
      <c r="DN46">
        <v>0</v>
      </c>
      <c r="DO46">
        <v>0</v>
      </c>
      <c r="DP46">
        <v>1</v>
      </c>
      <c r="DQ46">
        <v>1</v>
      </c>
      <c r="DU46">
        <v>1005</v>
      </c>
      <c r="DV46" t="s">
        <v>135</v>
      </c>
      <c r="DW46" t="s">
        <v>135</v>
      </c>
      <c r="DX46">
        <v>100</v>
      </c>
      <c r="EE46">
        <v>23493370</v>
      </c>
      <c r="EF46">
        <v>2</v>
      </c>
      <c r="EG46" t="s">
        <v>55</v>
      </c>
      <c r="EH46">
        <v>0</v>
      </c>
      <c r="EJ46">
        <v>1</v>
      </c>
      <c r="EK46">
        <v>15001</v>
      </c>
      <c r="EL46" t="s">
        <v>56</v>
      </c>
      <c r="EM46" t="s">
        <v>57</v>
      </c>
      <c r="EO46" t="s">
        <v>103</v>
      </c>
      <c r="EQ46">
        <v>0</v>
      </c>
      <c r="ER46">
        <v>535.12</v>
      </c>
      <c r="ES46">
        <v>421.41</v>
      </c>
      <c r="ET46">
        <v>2.8</v>
      </c>
      <c r="EU46">
        <v>0.13</v>
      </c>
      <c r="EV46">
        <v>110.91</v>
      </c>
      <c r="EW46">
        <v>11.99</v>
      </c>
      <c r="EX46">
        <v>0.04</v>
      </c>
      <c r="EY46">
        <v>0</v>
      </c>
      <c r="FQ46">
        <v>0</v>
      </c>
      <c r="FR46">
        <f t="shared" si="70"/>
        <v>0</v>
      </c>
      <c r="FS46">
        <v>0</v>
      </c>
      <c r="FT46" t="s">
        <v>59</v>
      </c>
      <c r="FU46" t="s">
        <v>60</v>
      </c>
      <c r="FX46">
        <v>94.5</v>
      </c>
      <c r="FY46">
        <v>46.75</v>
      </c>
      <c r="GD46">
        <v>0</v>
      </c>
      <c r="GF46">
        <v>-9601884</v>
      </c>
      <c r="GG46">
        <v>2</v>
      </c>
      <c r="GH46">
        <v>1</v>
      </c>
      <c r="GI46">
        <v>-2</v>
      </c>
      <c r="GJ46">
        <v>0</v>
      </c>
      <c r="GK46">
        <f>ROUND(R46*(R12)/100,2)</f>
        <v>0</v>
      </c>
      <c r="GL46">
        <f t="shared" si="71"/>
        <v>0</v>
      </c>
      <c r="GM46">
        <f t="shared" si="72"/>
        <v>527.62</v>
      </c>
      <c r="GN46">
        <f t="shared" si="73"/>
        <v>527.62</v>
      </c>
      <c r="GO46">
        <f t="shared" si="74"/>
        <v>0</v>
      </c>
      <c r="GP46">
        <f t="shared" si="75"/>
        <v>0</v>
      </c>
      <c r="GR46">
        <v>0</v>
      </c>
    </row>
    <row r="47" spans="1:200" ht="12.75">
      <c r="A47">
        <v>17</v>
      </c>
      <c r="B47">
        <v>1</v>
      </c>
      <c r="C47">
        <f>ROW(SmtRes!A104)</f>
        <v>104</v>
      </c>
      <c r="D47">
        <f>ROW(EtalonRes!A109)</f>
        <v>109</v>
      </c>
      <c r="E47" t="s">
        <v>150</v>
      </c>
      <c r="F47" t="s">
        <v>151</v>
      </c>
      <c r="G47" t="s">
        <v>152</v>
      </c>
      <c r="H47" t="s">
        <v>153</v>
      </c>
      <c r="I47">
        <v>0.347</v>
      </c>
      <c r="J47">
        <v>0</v>
      </c>
      <c r="O47">
        <f t="shared" si="45"/>
        <v>1367.54</v>
      </c>
      <c r="P47">
        <f t="shared" si="46"/>
        <v>1201.78</v>
      </c>
      <c r="Q47">
        <f t="shared" si="47"/>
        <v>0.51</v>
      </c>
      <c r="R47">
        <f t="shared" si="48"/>
        <v>0.06</v>
      </c>
      <c r="S47">
        <f t="shared" si="49"/>
        <v>165.25</v>
      </c>
      <c r="T47">
        <f t="shared" si="50"/>
        <v>0</v>
      </c>
      <c r="U47">
        <f t="shared" si="51"/>
        <v>18.735397499999998</v>
      </c>
      <c r="V47">
        <f t="shared" si="52"/>
        <v>0.008675</v>
      </c>
      <c r="W47">
        <f t="shared" si="53"/>
        <v>0</v>
      </c>
      <c r="X47">
        <f t="shared" si="54"/>
        <v>157.04</v>
      </c>
      <c r="Y47">
        <f t="shared" si="55"/>
        <v>77.7</v>
      </c>
      <c r="AA47">
        <v>24182268</v>
      </c>
      <c r="AB47">
        <f t="shared" si="56"/>
        <v>3941.02</v>
      </c>
      <c r="AC47">
        <f t="shared" si="76"/>
        <v>3463.33</v>
      </c>
      <c r="AD47">
        <f>ROUND(((((ET47*1.25))-((EU47*1.25)))+AE47),6)</f>
        <v>1.475</v>
      </c>
      <c r="AE47">
        <f>ROUND(((EU47*1.25)),6)</f>
        <v>0.1625</v>
      </c>
      <c r="AF47">
        <f>ROUND(((EV47*1.15)),6)</f>
        <v>476.215</v>
      </c>
      <c r="AG47">
        <f t="shared" si="57"/>
        <v>0</v>
      </c>
      <c r="AH47">
        <f>((EW47*1.15))</f>
        <v>53.9925</v>
      </c>
      <c r="AI47">
        <f>((EX47*1.25))</f>
        <v>0.025</v>
      </c>
      <c r="AJ47">
        <f t="shared" si="58"/>
        <v>0</v>
      </c>
      <c r="AK47">
        <v>3878.61</v>
      </c>
      <c r="AL47">
        <v>3463.33</v>
      </c>
      <c r="AM47">
        <v>1.18</v>
      </c>
      <c r="AN47">
        <v>0.13</v>
      </c>
      <c r="AO47">
        <v>414.1</v>
      </c>
      <c r="AP47">
        <v>0</v>
      </c>
      <c r="AQ47">
        <v>46.95</v>
      </c>
      <c r="AR47">
        <v>0.02</v>
      </c>
      <c r="AS47">
        <v>0</v>
      </c>
      <c r="AT47">
        <v>95</v>
      </c>
      <c r="AU47">
        <v>47</v>
      </c>
      <c r="AV47">
        <v>1</v>
      </c>
      <c r="AW47">
        <v>1</v>
      </c>
      <c r="AZ47">
        <v>1</v>
      </c>
      <c r="BA47">
        <v>1</v>
      </c>
      <c r="BB47">
        <v>1</v>
      </c>
      <c r="BC47">
        <v>1</v>
      </c>
      <c r="BH47">
        <v>0</v>
      </c>
      <c r="BI47">
        <v>1</v>
      </c>
      <c r="BJ47" t="s">
        <v>154</v>
      </c>
      <c r="BM47">
        <v>15001</v>
      </c>
      <c r="BN47">
        <v>0</v>
      </c>
      <c r="BP47">
        <v>0</v>
      </c>
      <c r="BQ47">
        <v>2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Z47">
        <v>105</v>
      </c>
      <c r="CA47">
        <v>55</v>
      </c>
      <c r="CF47">
        <v>0</v>
      </c>
      <c r="CG47">
        <v>0</v>
      </c>
      <c r="CM47">
        <v>0</v>
      </c>
      <c r="CN47" t="s">
        <v>767</v>
      </c>
      <c r="CO47">
        <v>0</v>
      </c>
      <c r="CP47">
        <f t="shared" si="59"/>
        <v>1367.54</v>
      </c>
      <c r="CQ47">
        <f t="shared" si="60"/>
        <v>3463.33</v>
      </c>
      <c r="CR47">
        <f t="shared" si="61"/>
        <v>1.475</v>
      </c>
      <c r="CS47">
        <f t="shared" si="62"/>
        <v>0.1625</v>
      </c>
      <c r="CT47">
        <f t="shared" si="63"/>
        <v>476.215</v>
      </c>
      <c r="CU47">
        <f t="shared" si="64"/>
        <v>0</v>
      </c>
      <c r="CV47">
        <f t="shared" si="65"/>
        <v>53.9925</v>
      </c>
      <c r="CW47">
        <f t="shared" si="66"/>
        <v>0.025</v>
      </c>
      <c r="CX47">
        <f t="shared" si="67"/>
        <v>0</v>
      </c>
      <c r="CY47">
        <f t="shared" si="68"/>
        <v>157.0445</v>
      </c>
      <c r="CZ47">
        <f t="shared" si="69"/>
        <v>77.6957</v>
      </c>
      <c r="DE47" t="s">
        <v>99</v>
      </c>
      <c r="DF47" t="s">
        <v>99</v>
      </c>
      <c r="DG47" t="s">
        <v>100</v>
      </c>
      <c r="DI47" t="s">
        <v>100</v>
      </c>
      <c r="DJ47" t="s">
        <v>99</v>
      </c>
      <c r="DN47">
        <v>0</v>
      </c>
      <c r="DO47">
        <v>0</v>
      </c>
      <c r="DP47">
        <v>1</v>
      </c>
      <c r="DQ47">
        <v>1</v>
      </c>
      <c r="DU47">
        <v>1013</v>
      </c>
      <c r="DV47" t="s">
        <v>153</v>
      </c>
      <c r="DW47" t="s">
        <v>153</v>
      </c>
      <c r="DX47">
        <v>1</v>
      </c>
      <c r="EE47">
        <v>23493370</v>
      </c>
      <c r="EF47">
        <v>2</v>
      </c>
      <c r="EG47" t="s">
        <v>55</v>
      </c>
      <c r="EH47">
        <v>0</v>
      </c>
      <c r="EJ47">
        <v>1</v>
      </c>
      <c r="EK47">
        <v>15001</v>
      </c>
      <c r="EL47" t="s">
        <v>56</v>
      </c>
      <c r="EM47" t="s">
        <v>57</v>
      </c>
      <c r="EO47" t="s">
        <v>103</v>
      </c>
      <c r="EQ47">
        <v>0</v>
      </c>
      <c r="ER47">
        <v>3878.61</v>
      </c>
      <c r="ES47">
        <v>3463.33</v>
      </c>
      <c r="ET47">
        <v>1.18</v>
      </c>
      <c r="EU47">
        <v>0.13</v>
      </c>
      <c r="EV47">
        <v>414.1</v>
      </c>
      <c r="EW47">
        <v>46.95</v>
      </c>
      <c r="EX47">
        <v>0.02</v>
      </c>
      <c r="EY47">
        <v>0</v>
      </c>
      <c r="FQ47">
        <v>0</v>
      </c>
      <c r="FR47">
        <f t="shared" si="70"/>
        <v>0</v>
      </c>
      <c r="FS47">
        <v>0</v>
      </c>
      <c r="FT47" t="s">
        <v>59</v>
      </c>
      <c r="FU47" t="s">
        <v>60</v>
      </c>
      <c r="FX47">
        <v>94.5</v>
      </c>
      <c r="FY47">
        <v>46.75</v>
      </c>
      <c r="GD47">
        <v>0</v>
      </c>
      <c r="GF47">
        <v>-1165054397</v>
      </c>
      <c r="GG47">
        <v>2</v>
      </c>
      <c r="GH47">
        <v>1</v>
      </c>
      <c r="GI47">
        <v>-2</v>
      </c>
      <c r="GJ47">
        <v>0</v>
      </c>
      <c r="GK47">
        <f>ROUND(R47*(R12)/100,2)</f>
        <v>0</v>
      </c>
      <c r="GL47">
        <f t="shared" si="71"/>
        <v>0</v>
      </c>
      <c r="GM47">
        <f t="shared" si="72"/>
        <v>1602.28</v>
      </c>
      <c r="GN47">
        <f t="shared" si="73"/>
        <v>1602.28</v>
      </c>
      <c r="GO47">
        <f t="shared" si="74"/>
        <v>0</v>
      </c>
      <c r="GP47">
        <f t="shared" si="75"/>
        <v>0</v>
      </c>
      <c r="GR47">
        <v>0</v>
      </c>
    </row>
    <row r="48" spans="1:200" ht="12.75">
      <c r="A48">
        <v>17</v>
      </c>
      <c r="B48">
        <v>1</v>
      </c>
      <c r="C48">
        <f>ROW(SmtRes!A112)</f>
        <v>112</v>
      </c>
      <c r="D48">
        <f>ROW(EtalonRes!A117)</f>
        <v>117</v>
      </c>
      <c r="E48" t="s">
        <v>155</v>
      </c>
      <c r="F48" t="s">
        <v>156</v>
      </c>
      <c r="G48" t="s">
        <v>157</v>
      </c>
      <c r="H48" t="s">
        <v>135</v>
      </c>
      <c r="I48">
        <v>0.347</v>
      </c>
      <c r="J48">
        <v>0</v>
      </c>
      <c r="O48">
        <f t="shared" si="45"/>
        <v>469.73</v>
      </c>
      <c r="P48">
        <f t="shared" si="46"/>
        <v>377.64</v>
      </c>
      <c r="Q48">
        <f t="shared" si="47"/>
        <v>3.67</v>
      </c>
      <c r="R48">
        <f t="shared" si="48"/>
        <v>0.06</v>
      </c>
      <c r="S48">
        <f t="shared" si="49"/>
        <v>88.42</v>
      </c>
      <c r="T48">
        <f t="shared" si="50"/>
        <v>0</v>
      </c>
      <c r="U48">
        <f t="shared" si="51"/>
        <v>10.1398605</v>
      </c>
      <c r="V48">
        <f t="shared" si="52"/>
        <v>0.0477125</v>
      </c>
      <c r="W48">
        <f t="shared" si="53"/>
        <v>0</v>
      </c>
      <c r="X48">
        <f t="shared" si="54"/>
        <v>84.06</v>
      </c>
      <c r="Y48">
        <f t="shared" si="55"/>
        <v>41.59</v>
      </c>
      <c r="AA48">
        <v>24182268</v>
      </c>
      <c r="AB48">
        <f t="shared" si="56"/>
        <v>1353.6695</v>
      </c>
      <c r="AC48">
        <f t="shared" si="76"/>
        <v>1088.29</v>
      </c>
      <c r="AD48">
        <f>ROUND(((((ET48*1.25))-((EU48*1.25)))+AE48),6)</f>
        <v>10.5625</v>
      </c>
      <c r="AE48">
        <f>ROUND(((EU48*1.25)),6)</f>
        <v>0.1625</v>
      </c>
      <c r="AF48">
        <f>ROUND(((EV48*1.15)),6)</f>
        <v>254.817</v>
      </c>
      <c r="AG48">
        <f t="shared" si="57"/>
        <v>0</v>
      </c>
      <c r="AH48">
        <f>((EW48*1.15))</f>
        <v>29.2215</v>
      </c>
      <c r="AI48">
        <f>((EX48*1.25))</f>
        <v>0.1375</v>
      </c>
      <c r="AJ48">
        <f t="shared" si="58"/>
        <v>0</v>
      </c>
      <c r="AK48">
        <v>1318.32</v>
      </c>
      <c r="AL48">
        <v>1088.29</v>
      </c>
      <c r="AM48">
        <v>8.45</v>
      </c>
      <c r="AN48">
        <v>0.13</v>
      </c>
      <c r="AO48">
        <v>221.58</v>
      </c>
      <c r="AP48">
        <v>0</v>
      </c>
      <c r="AQ48">
        <v>25.41</v>
      </c>
      <c r="AR48">
        <v>0.11</v>
      </c>
      <c r="AS48">
        <v>0</v>
      </c>
      <c r="AT48">
        <v>95</v>
      </c>
      <c r="AU48">
        <v>47</v>
      </c>
      <c r="AV48">
        <v>1</v>
      </c>
      <c r="AW48">
        <v>1</v>
      </c>
      <c r="AZ48">
        <v>1</v>
      </c>
      <c r="BA48">
        <v>1</v>
      </c>
      <c r="BB48">
        <v>1</v>
      </c>
      <c r="BC48">
        <v>1</v>
      </c>
      <c r="BH48">
        <v>0</v>
      </c>
      <c r="BI48">
        <v>1</v>
      </c>
      <c r="BJ48" t="s">
        <v>158</v>
      </c>
      <c r="BM48">
        <v>15001</v>
      </c>
      <c r="BN48">
        <v>0</v>
      </c>
      <c r="BP48">
        <v>0</v>
      </c>
      <c r="BQ48">
        <v>2</v>
      </c>
      <c r="BR48">
        <v>0</v>
      </c>
      <c r="BS48">
        <v>1</v>
      </c>
      <c r="BT48">
        <v>1</v>
      </c>
      <c r="BU48">
        <v>1</v>
      </c>
      <c r="BV48">
        <v>1</v>
      </c>
      <c r="BW48">
        <v>1</v>
      </c>
      <c r="BX48">
        <v>1</v>
      </c>
      <c r="BZ48">
        <v>105</v>
      </c>
      <c r="CA48">
        <v>55</v>
      </c>
      <c r="CF48">
        <v>0</v>
      </c>
      <c r="CG48">
        <v>0</v>
      </c>
      <c r="CM48">
        <v>0</v>
      </c>
      <c r="CN48" t="s">
        <v>767</v>
      </c>
      <c r="CO48">
        <v>0</v>
      </c>
      <c r="CP48">
        <f t="shared" si="59"/>
        <v>469.73</v>
      </c>
      <c r="CQ48">
        <f t="shared" si="60"/>
        <v>1088.29</v>
      </c>
      <c r="CR48">
        <f t="shared" si="61"/>
        <v>10.5625</v>
      </c>
      <c r="CS48">
        <f t="shared" si="62"/>
        <v>0.1625</v>
      </c>
      <c r="CT48">
        <f t="shared" si="63"/>
        <v>254.817</v>
      </c>
      <c r="CU48">
        <f t="shared" si="64"/>
        <v>0</v>
      </c>
      <c r="CV48">
        <f t="shared" si="65"/>
        <v>29.2215</v>
      </c>
      <c r="CW48">
        <f t="shared" si="66"/>
        <v>0.1375</v>
      </c>
      <c r="CX48">
        <f t="shared" si="67"/>
        <v>0</v>
      </c>
      <c r="CY48">
        <f t="shared" si="68"/>
        <v>84.056</v>
      </c>
      <c r="CZ48">
        <f t="shared" si="69"/>
        <v>41.58560000000001</v>
      </c>
      <c r="DE48" t="s">
        <v>99</v>
      </c>
      <c r="DF48" t="s">
        <v>99</v>
      </c>
      <c r="DG48" t="s">
        <v>100</v>
      </c>
      <c r="DI48" t="s">
        <v>100</v>
      </c>
      <c r="DJ48" t="s">
        <v>99</v>
      </c>
      <c r="DN48">
        <v>0</v>
      </c>
      <c r="DO48">
        <v>0</v>
      </c>
      <c r="DP48">
        <v>1</v>
      </c>
      <c r="DQ48">
        <v>1</v>
      </c>
      <c r="DU48">
        <v>1005</v>
      </c>
      <c r="DV48" t="s">
        <v>135</v>
      </c>
      <c r="DW48" t="s">
        <v>135</v>
      </c>
      <c r="DX48">
        <v>100</v>
      </c>
      <c r="EE48">
        <v>23493370</v>
      </c>
      <c r="EF48">
        <v>2</v>
      </c>
      <c r="EG48" t="s">
        <v>55</v>
      </c>
      <c r="EH48">
        <v>0</v>
      </c>
      <c r="EJ48">
        <v>1</v>
      </c>
      <c r="EK48">
        <v>15001</v>
      </c>
      <c r="EL48" t="s">
        <v>56</v>
      </c>
      <c r="EM48" t="s">
        <v>57</v>
      </c>
      <c r="EO48" t="s">
        <v>103</v>
      </c>
      <c r="EQ48">
        <v>0</v>
      </c>
      <c r="ER48">
        <v>1318.32</v>
      </c>
      <c r="ES48">
        <v>1088.29</v>
      </c>
      <c r="ET48">
        <v>8.45</v>
      </c>
      <c r="EU48">
        <v>0.13</v>
      </c>
      <c r="EV48">
        <v>221.58</v>
      </c>
      <c r="EW48">
        <v>25.41</v>
      </c>
      <c r="EX48">
        <v>0.11</v>
      </c>
      <c r="EY48">
        <v>0</v>
      </c>
      <c r="FQ48">
        <v>0</v>
      </c>
      <c r="FR48">
        <f t="shared" si="70"/>
        <v>0</v>
      </c>
      <c r="FS48">
        <v>0</v>
      </c>
      <c r="FT48" t="s">
        <v>59</v>
      </c>
      <c r="FU48" t="s">
        <v>60</v>
      </c>
      <c r="FX48">
        <v>94.5</v>
      </c>
      <c r="FY48">
        <v>46.75</v>
      </c>
      <c r="GD48">
        <v>0</v>
      </c>
      <c r="GF48">
        <v>416612396</v>
      </c>
      <c r="GG48">
        <v>2</v>
      </c>
      <c r="GH48">
        <v>1</v>
      </c>
      <c r="GI48">
        <v>-2</v>
      </c>
      <c r="GJ48">
        <v>0</v>
      </c>
      <c r="GK48">
        <f>ROUND(R48*(R12)/100,2)</f>
        <v>0</v>
      </c>
      <c r="GL48">
        <f t="shared" si="71"/>
        <v>0</v>
      </c>
      <c r="GM48">
        <f t="shared" si="72"/>
        <v>595.38</v>
      </c>
      <c r="GN48">
        <f t="shared" si="73"/>
        <v>595.38</v>
      </c>
      <c r="GO48">
        <f t="shared" si="74"/>
        <v>0</v>
      </c>
      <c r="GP48">
        <f t="shared" si="75"/>
        <v>0</v>
      </c>
      <c r="GR48">
        <v>0</v>
      </c>
    </row>
    <row r="49" spans="1:200" ht="12.75">
      <c r="A49">
        <v>17</v>
      </c>
      <c r="B49">
        <v>1</v>
      </c>
      <c r="C49">
        <f>ROW(SmtRes!A118)</f>
        <v>118</v>
      </c>
      <c r="D49">
        <f>ROW(EtalonRes!A123)</f>
        <v>123</v>
      </c>
      <c r="E49" t="s">
        <v>159</v>
      </c>
      <c r="F49" t="s">
        <v>138</v>
      </c>
      <c r="G49" t="s">
        <v>139</v>
      </c>
      <c r="H49" t="s">
        <v>23</v>
      </c>
      <c r="I49">
        <v>4.019</v>
      </c>
      <c r="J49">
        <v>0</v>
      </c>
      <c r="O49">
        <f t="shared" si="45"/>
        <v>291.94</v>
      </c>
      <c r="P49">
        <f t="shared" si="46"/>
        <v>2.97</v>
      </c>
      <c r="Q49">
        <f t="shared" si="47"/>
        <v>5.93</v>
      </c>
      <c r="R49">
        <f t="shared" si="48"/>
        <v>0.65</v>
      </c>
      <c r="S49">
        <f t="shared" si="49"/>
        <v>283.04</v>
      </c>
      <c r="T49">
        <f t="shared" si="50"/>
        <v>0</v>
      </c>
      <c r="U49">
        <f t="shared" si="51"/>
        <v>30.273117499999998</v>
      </c>
      <c r="V49">
        <f t="shared" si="52"/>
        <v>0.10047500000000001</v>
      </c>
      <c r="W49">
        <f t="shared" si="53"/>
        <v>0</v>
      </c>
      <c r="X49">
        <f t="shared" si="54"/>
        <v>269.51</v>
      </c>
      <c r="Y49">
        <f t="shared" si="55"/>
        <v>133.33</v>
      </c>
      <c r="AA49">
        <v>24182268</v>
      </c>
      <c r="AB49">
        <f t="shared" si="56"/>
        <v>72.641</v>
      </c>
      <c r="AC49">
        <f t="shared" si="76"/>
        <v>0.74</v>
      </c>
      <c r="AD49">
        <f>ROUND(((((ET49*1.25))-((EU49*1.25)))+AE49),6)</f>
        <v>1.475</v>
      </c>
      <c r="AE49">
        <f>ROUND(((EU49*1.25)),6)</f>
        <v>0.1625</v>
      </c>
      <c r="AF49">
        <f>ROUND(((EV49*1.15)),6)</f>
        <v>70.426</v>
      </c>
      <c r="AG49">
        <f t="shared" si="57"/>
        <v>0</v>
      </c>
      <c r="AH49">
        <f>((EW49*1.15))</f>
        <v>7.532499999999999</v>
      </c>
      <c r="AI49">
        <f>((EX49*1.25))</f>
        <v>0.025</v>
      </c>
      <c r="AJ49">
        <f t="shared" si="58"/>
        <v>0</v>
      </c>
      <c r="AK49">
        <v>63.16</v>
      </c>
      <c r="AL49">
        <v>0.74</v>
      </c>
      <c r="AM49">
        <v>1.18</v>
      </c>
      <c r="AN49">
        <v>0.13</v>
      </c>
      <c r="AO49">
        <v>61.24</v>
      </c>
      <c r="AP49">
        <v>0</v>
      </c>
      <c r="AQ49">
        <v>6.55</v>
      </c>
      <c r="AR49">
        <v>0.02</v>
      </c>
      <c r="AS49">
        <v>0</v>
      </c>
      <c r="AT49">
        <v>95</v>
      </c>
      <c r="AU49">
        <v>47</v>
      </c>
      <c r="AV49">
        <v>1</v>
      </c>
      <c r="AW49">
        <v>1</v>
      </c>
      <c r="AZ49">
        <v>1</v>
      </c>
      <c r="BA49">
        <v>1</v>
      </c>
      <c r="BB49">
        <v>1</v>
      </c>
      <c r="BC49">
        <v>1</v>
      </c>
      <c r="BH49">
        <v>0</v>
      </c>
      <c r="BI49">
        <v>1</v>
      </c>
      <c r="BJ49" t="s">
        <v>140</v>
      </c>
      <c r="BM49">
        <v>15001</v>
      </c>
      <c r="BN49">
        <v>0</v>
      </c>
      <c r="BP49">
        <v>0</v>
      </c>
      <c r="BQ49">
        <v>2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Z49">
        <v>105</v>
      </c>
      <c r="CA49">
        <v>55</v>
      </c>
      <c r="CF49">
        <v>0</v>
      </c>
      <c r="CG49">
        <v>0</v>
      </c>
      <c r="CM49">
        <v>0</v>
      </c>
      <c r="CN49" t="s">
        <v>767</v>
      </c>
      <c r="CO49">
        <v>0</v>
      </c>
      <c r="CP49">
        <f t="shared" si="59"/>
        <v>291.94</v>
      </c>
      <c r="CQ49">
        <f t="shared" si="60"/>
        <v>0.74</v>
      </c>
      <c r="CR49">
        <f t="shared" si="61"/>
        <v>1.475</v>
      </c>
      <c r="CS49">
        <f t="shared" si="62"/>
        <v>0.1625</v>
      </c>
      <c r="CT49">
        <f t="shared" si="63"/>
        <v>70.426</v>
      </c>
      <c r="CU49">
        <f t="shared" si="64"/>
        <v>0</v>
      </c>
      <c r="CV49">
        <f t="shared" si="65"/>
        <v>7.532499999999999</v>
      </c>
      <c r="CW49">
        <f t="shared" si="66"/>
        <v>0.025</v>
      </c>
      <c r="CX49">
        <f t="shared" si="67"/>
        <v>0</v>
      </c>
      <c r="CY49">
        <f t="shared" si="68"/>
        <v>269.5055</v>
      </c>
      <c r="CZ49">
        <f t="shared" si="69"/>
        <v>133.3343</v>
      </c>
      <c r="DE49" t="s">
        <v>99</v>
      </c>
      <c r="DF49" t="s">
        <v>99</v>
      </c>
      <c r="DG49" t="s">
        <v>100</v>
      </c>
      <c r="DI49" t="s">
        <v>100</v>
      </c>
      <c r="DJ49" t="s">
        <v>99</v>
      </c>
      <c r="DN49">
        <v>0</v>
      </c>
      <c r="DO49">
        <v>0</v>
      </c>
      <c r="DP49">
        <v>1</v>
      </c>
      <c r="DQ49">
        <v>1</v>
      </c>
      <c r="DU49">
        <v>1013</v>
      </c>
      <c r="DV49" t="s">
        <v>23</v>
      </c>
      <c r="DW49" t="s">
        <v>23</v>
      </c>
      <c r="DX49">
        <v>1</v>
      </c>
      <c r="EE49">
        <v>23493370</v>
      </c>
      <c r="EF49">
        <v>2</v>
      </c>
      <c r="EG49" t="s">
        <v>55</v>
      </c>
      <c r="EH49">
        <v>0</v>
      </c>
      <c r="EJ49">
        <v>1</v>
      </c>
      <c r="EK49">
        <v>15001</v>
      </c>
      <c r="EL49" t="s">
        <v>56</v>
      </c>
      <c r="EM49" t="s">
        <v>57</v>
      </c>
      <c r="EO49" t="s">
        <v>103</v>
      </c>
      <c r="EQ49">
        <v>0</v>
      </c>
      <c r="ER49">
        <v>63.16</v>
      </c>
      <c r="ES49">
        <v>0.74</v>
      </c>
      <c r="ET49">
        <v>1.18</v>
      </c>
      <c r="EU49">
        <v>0.13</v>
      </c>
      <c r="EV49">
        <v>61.24</v>
      </c>
      <c r="EW49">
        <v>6.55</v>
      </c>
      <c r="EX49">
        <v>0.02</v>
      </c>
      <c r="EY49">
        <v>0</v>
      </c>
      <c r="FQ49">
        <v>0</v>
      </c>
      <c r="FR49">
        <f t="shared" si="70"/>
        <v>0</v>
      </c>
      <c r="FS49">
        <v>0</v>
      </c>
      <c r="FT49" t="s">
        <v>59</v>
      </c>
      <c r="FU49" t="s">
        <v>60</v>
      </c>
      <c r="FX49">
        <v>94.5</v>
      </c>
      <c r="FY49">
        <v>46.75</v>
      </c>
      <c r="GD49">
        <v>0</v>
      </c>
      <c r="GF49">
        <v>-2054533454</v>
      </c>
      <c r="GG49">
        <v>2</v>
      </c>
      <c r="GH49">
        <v>1</v>
      </c>
      <c r="GI49">
        <v>-2</v>
      </c>
      <c r="GJ49">
        <v>0</v>
      </c>
      <c r="GK49">
        <f>ROUND(R49*(R12)/100,2)</f>
        <v>0</v>
      </c>
      <c r="GL49">
        <f t="shared" si="71"/>
        <v>0</v>
      </c>
      <c r="GM49">
        <f t="shared" si="72"/>
        <v>694.7800000000001</v>
      </c>
      <c r="GN49">
        <f t="shared" si="73"/>
        <v>694.78</v>
      </c>
      <c r="GO49">
        <f t="shared" si="74"/>
        <v>0</v>
      </c>
      <c r="GP49">
        <f t="shared" si="75"/>
        <v>0</v>
      </c>
      <c r="GR49">
        <v>0</v>
      </c>
    </row>
    <row r="50" spans="1:200" ht="12.75">
      <c r="A50">
        <v>18</v>
      </c>
      <c r="B50">
        <v>1</v>
      </c>
      <c r="C50">
        <v>118</v>
      </c>
      <c r="E50" t="s">
        <v>160</v>
      </c>
      <c r="F50" t="s">
        <v>142</v>
      </c>
      <c r="G50" t="s">
        <v>143</v>
      </c>
      <c r="H50" t="s">
        <v>144</v>
      </c>
      <c r="I50">
        <f>I49*J50</f>
        <v>0.052247</v>
      </c>
      <c r="J50">
        <v>0.013</v>
      </c>
      <c r="O50">
        <f t="shared" si="45"/>
        <v>611.86</v>
      </c>
      <c r="P50">
        <f t="shared" si="46"/>
        <v>611.86</v>
      </c>
      <c r="Q50">
        <f t="shared" si="47"/>
        <v>0</v>
      </c>
      <c r="R50">
        <f t="shared" si="48"/>
        <v>0</v>
      </c>
      <c r="S50">
        <f t="shared" si="49"/>
        <v>0</v>
      </c>
      <c r="T50">
        <f t="shared" si="50"/>
        <v>0</v>
      </c>
      <c r="U50">
        <f t="shared" si="51"/>
        <v>0</v>
      </c>
      <c r="V50">
        <f t="shared" si="52"/>
        <v>0</v>
      </c>
      <c r="W50">
        <f t="shared" si="53"/>
        <v>0</v>
      </c>
      <c r="X50">
        <f t="shared" si="54"/>
        <v>0</v>
      </c>
      <c r="Y50">
        <f t="shared" si="55"/>
        <v>0</v>
      </c>
      <c r="AA50">
        <v>24182268</v>
      </c>
      <c r="AB50">
        <f t="shared" si="56"/>
        <v>11710.93</v>
      </c>
      <c r="AC50">
        <f t="shared" si="76"/>
        <v>11710.93</v>
      </c>
      <c r="AD50">
        <f>ROUND((((ET50)-(EU50))+AE50),6)</f>
        <v>0</v>
      </c>
      <c r="AE50">
        <f>ROUND((EU50),6)</f>
        <v>0</v>
      </c>
      <c r="AF50">
        <f>ROUND((EV50),6)</f>
        <v>0</v>
      </c>
      <c r="AG50">
        <f t="shared" si="57"/>
        <v>0</v>
      </c>
      <c r="AH50">
        <f>(EW50)</f>
        <v>0</v>
      </c>
      <c r="AI50">
        <f>(EX50)</f>
        <v>0</v>
      </c>
      <c r="AJ50">
        <f t="shared" si="58"/>
        <v>0</v>
      </c>
      <c r="AK50">
        <v>11710.93</v>
      </c>
      <c r="AL50">
        <v>11710.93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1</v>
      </c>
      <c r="AW50">
        <v>1</v>
      </c>
      <c r="AZ50">
        <v>1</v>
      </c>
      <c r="BA50">
        <v>1</v>
      </c>
      <c r="BB50">
        <v>1</v>
      </c>
      <c r="BC50">
        <v>1</v>
      </c>
      <c r="BH50">
        <v>3</v>
      </c>
      <c r="BI50">
        <v>1</v>
      </c>
      <c r="BJ50" t="s">
        <v>145</v>
      </c>
      <c r="BM50">
        <v>500001</v>
      </c>
      <c r="BN50">
        <v>0</v>
      </c>
      <c r="BP50">
        <v>0</v>
      </c>
      <c r="BQ50">
        <v>8</v>
      </c>
      <c r="BR50">
        <v>0</v>
      </c>
      <c r="BS50">
        <v>1</v>
      </c>
      <c r="BT50">
        <v>1</v>
      </c>
      <c r="BU50">
        <v>1</v>
      </c>
      <c r="BV50">
        <v>1</v>
      </c>
      <c r="BW50">
        <v>1</v>
      </c>
      <c r="BX50">
        <v>1</v>
      </c>
      <c r="BZ50">
        <v>0</v>
      </c>
      <c r="CA50">
        <v>0</v>
      </c>
      <c r="CF50">
        <v>0</v>
      </c>
      <c r="CG50">
        <v>0</v>
      </c>
      <c r="CM50">
        <v>0</v>
      </c>
      <c r="CO50">
        <v>0</v>
      </c>
      <c r="CP50">
        <f t="shared" si="59"/>
        <v>611.86</v>
      </c>
      <c r="CQ50">
        <f t="shared" si="60"/>
        <v>11710.93</v>
      </c>
      <c r="CR50">
        <f t="shared" si="61"/>
        <v>0</v>
      </c>
      <c r="CS50">
        <f t="shared" si="62"/>
        <v>0</v>
      </c>
      <c r="CT50">
        <f t="shared" si="63"/>
        <v>0</v>
      </c>
      <c r="CU50">
        <f t="shared" si="64"/>
        <v>0</v>
      </c>
      <c r="CV50">
        <f t="shared" si="65"/>
        <v>0</v>
      </c>
      <c r="CW50">
        <f t="shared" si="66"/>
        <v>0</v>
      </c>
      <c r="CX50">
        <f t="shared" si="67"/>
        <v>0</v>
      </c>
      <c r="CY50">
        <f t="shared" si="68"/>
        <v>0</v>
      </c>
      <c r="CZ50">
        <f t="shared" si="69"/>
        <v>0</v>
      </c>
      <c r="DN50">
        <v>0</v>
      </c>
      <c r="DO50">
        <v>0</v>
      </c>
      <c r="DP50">
        <v>1</v>
      </c>
      <c r="DQ50">
        <v>1</v>
      </c>
      <c r="DU50">
        <v>1009</v>
      </c>
      <c r="DV50" t="s">
        <v>144</v>
      </c>
      <c r="DW50" t="s">
        <v>144</v>
      </c>
      <c r="DX50">
        <v>1000</v>
      </c>
      <c r="EE50">
        <v>23493277</v>
      </c>
      <c r="EF50">
        <v>8</v>
      </c>
      <c r="EG50" t="s">
        <v>109</v>
      </c>
      <c r="EH50">
        <v>0</v>
      </c>
      <c r="EJ50">
        <v>1</v>
      </c>
      <c r="EK50">
        <v>500001</v>
      </c>
      <c r="EL50" t="s">
        <v>110</v>
      </c>
      <c r="EM50" t="s">
        <v>111</v>
      </c>
      <c r="EQ50">
        <v>0</v>
      </c>
      <c r="ER50">
        <v>11710.93</v>
      </c>
      <c r="ES50">
        <v>11710.93</v>
      </c>
      <c r="ET50">
        <v>0</v>
      </c>
      <c r="EU50">
        <v>0</v>
      </c>
      <c r="EV50">
        <v>0</v>
      </c>
      <c r="EW50">
        <v>0</v>
      </c>
      <c r="EX50">
        <v>0</v>
      </c>
      <c r="FQ50">
        <v>0</v>
      </c>
      <c r="FR50">
        <f t="shared" si="70"/>
        <v>0</v>
      </c>
      <c r="FS50">
        <v>0</v>
      </c>
      <c r="FX50">
        <v>0</v>
      </c>
      <c r="FY50">
        <v>0</v>
      </c>
      <c r="GD50">
        <v>0</v>
      </c>
      <c r="GF50">
        <v>-543193030</v>
      </c>
      <c r="GG50">
        <v>2</v>
      </c>
      <c r="GH50">
        <v>1</v>
      </c>
      <c r="GI50">
        <v>-2</v>
      </c>
      <c r="GJ50">
        <v>0</v>
      </c>
      <c r="GK50">
        <f>ROUND(R50*(R12)/100,2)</f>
        <v>0</v>
      </c>
      <c r="GL50">
        <f t="shared" si="71"/>
        <v>0</v>
      </c>
      <c r="GM50">
        <f t="shared" si="72"/>
        <v>611.86</v>
      </c>
      <c r="GN50">
        <f t="shared" si="73"/>
        <v>611.86</v>
      </c>
      <c r="GO50">
        <f t="shared" si="74"/>
        <v>0</v>
      </c>
      <c r="GP50">
        <f t="shared" si="75"/>
        <v>0</v>
      </c>
      <c r="GR50">
        <v>0</v>
      </c>
    </row>
    <row r="51" spans="1:200" ht="12.75">
      <c r="A51">
        <v>17</v>
      </c>
      <c r="B51">
        <v>1</v>
      </c>
      <c r="C51">
        <f>ROW(SmtRes!A128)</f>
        <v>128</v>
      </c>
      <c r="D51">
        <f>ROW(EtalonRes!A133)</f>
        <v>133</v>
      </c>
      <c r="E51" t="s">
        <v>161</v>
      </c>
      <c r="F51" t="s">
        <v>162</v>
      </c>
      <c r="G51" t="s">
        <v>163</v>
      </c>
      <c r="H51" t="s">
        <v>44</v>
      </c>
      <c r="I51">
        <v>4.019</v>
      </c>
      <c r="J51">
        <v>0</v>
      </c>
      <c r="O51">
        <f t="shared" si="45"/>
        <v>45700.86</v>
      </c>
      <c r="P51">
        <f t="shared" si="46"/>
        <v>38929.04</v>
      </c>
      <c r="Q51">
        <f t="shared" si="47"/>
        <v>181.76</v>
      </c>
      <c r="R51">
        <f t="shared" si="48"/>
        <v>85.6</v>
      </c>
      <c r="S51">
        <f t="shared" si="49"/>
        <v>6590.06</v>
      </c>
      <c r="T51">
        <f t="shared" si="50"/>
        <v>0</v>
      </c>
      <c r="U51">
        <f t="shared" si="51"/>
        <v>737.9707894999999</v>
      </c>
      <c r="V51">
        <f t="shared" si="52"/>
        <v>8.2891875</v>
      </c>
      <c r="W51">
        <f t="shared" si="53"/>
        <v>0</v>
      </c>
      <c r="X51">
        <f t="shared" si="54"/>
        <v>6341.88</v>
      </c>
      <c r="Y51">
        <f t="shared" si="55"/>
        <v>3137.56</v>
      </c>
      <c r="AA51">
        <v>24182268</v>
      </c>
      <c r="AB51">
        <f t="shared" si="56"/>
        <v>11371.2025</v>
      </c>
      <c r="AC51">
        <f t="shared" si="76"/>
        <v>9686.25</v>
      </c>
      <c r="AD51">
        <f>ROUND(((((ET51*1.25))-((EU51*1.25)))+AE51),6)</f>
        <v>45.225</v>
      </c>
      <c r="AE51">
        <f>ROUND(((EU51*1.25)),6)</f>
        <v>21.3</v>
      </c>
      <c r="AF51">
        <f>ROUND(((EV51*1.15)),6)</f>
        <v>1639.7275</v>
      </c>
      <c r="AG51">
        <f t="shared" si="57"/>
        <v>0</v>
      </c>
      <c r="AH51">
        <f>((EW51*1.15))</f>
        <v>183.62049999999996</v>
      </c>
      <c r="AI51">
        <f>((EX51*1.25))</f>
        <v>2.0625</v>
      </c>
      <c r="AJ51">
        <f t="shared" si="58"/>
        <v>0</v>
      </c>
      <c r="AK51">
        <v>11148.28</v>
      </c>
      <c r="AL51">
        <v>9686.25</v>
      </c>
      <c r="AM51">
        <v>36.18</v>
      </c>
      <c r="AN51">
        <v>17.04</v>
      </c>
      <c r="AO51">
        <v>1425.85</v>
      </c>
      <c r="AP51">
        <v>0</v>
      </c>
      <c r="AQ51">
        <v>159.67</v>
      </c>
      <c r="AR51">
        <v>1.65</v>
      </c>
      <c r="AS51">
        <v>0</v>
      </c>
      <c r="AT51">
        <v>95</v>
      </c>
      <c r="AU51">
        <v>47</v>
      </c>
      <c r="AV51">
        <v>1</v>
      </c>
      <c r="AW51">
        <v>1</v>
      </c>
      <c r="AZ51">
        <v>1</v>
      </c>
      <c r="BA51">
        <v>1</v>
      </c>
      <c r="BB51">
        <v>1</v>
      </c>
      <c r="BC51">
        <v>1</v>
      </c>
      <c r="BH51">
        <v>0</v>
      </c>
      <c r="BI51">
        <v>1</v>
      </c>
      <c r="BJ51" t="s">
        <v>164</v>
      </c>
      <c r="BM51">
        <v>15001</v>
      </c>
      <c r="BN51">
        <v>0</v>
      </c>
      <c r="BP51">
        <v>0</v>
      </c>
      <c r="BQ51">
        <v>2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Z51">
        <v>105</v>
      </c>
      <c r="CA51">
        <v>55</v>
      </c>
      <c r="CF51">
        <v>0</v>
      </c>
      <c r="CG51">
        <v>0</v>
      </c>
      <c r="CM51">
        <v>0</v>
      </c>
      <c r="CN51" t="s">
        <v>767</v>
      </c>
      <c r="CO51">
        <v>0</v>
      </c>
      <c r="CP51">
        <f t="shared" si="59"/>
        <v>45700.86</v>
      </c>
      <c r="CQ51">
        <f t="shared" si="60"/>
        <v>9686.25</v>
      </c>
      <c r="CR51">
        <f t="shared" si="61"/>
        <v>45.225</v>
      </c>
      <c r="CS51">
        <f t="shared" si="62"/>
        <v>21.3</v>
      </c>
      <c r="CT51">
        <f t="shared" si="63"/>
        <v>1639.7275</v>
      </c>
      <c r="CU51">
        <f t="shared" si="64"/>
        <v>0</v>
      </c>
      <c r="CV51">
        <f t="shared" si="65"/>
        <v>183.62049999999996</v>
      </c>
      <c r="CW51">
        <f t="shared" si="66"/>
        <v>2.0625</v>
      </c>
      <c r="CX51">
        <f t="shared" si="67"/>
        <v>0</v>
      </c>
      <c r="CY51">
        <f t="shared" si="68"/>
        <v>6341.877</v>
      </c>
      <c r="CZ51">
        <f t="shared" si="69"/>
        <v>3137.5602000000003</v>
      </c>
      <c r="DE51" t="s">
        <v>99</v>
      </c>
      <c r="DF51" t="s">
        <v>99</v>
      </c>
      <c r="DG51" t="s">
        <v>100</v>
      </c>
      <c r="DI51" t="s">
        <v>100</v>
      </c>
      <c r="DJ51" t="s">
        <v>99</v>
      </c>
      <c r="DN51">
        <v>0</v>
      </c>
      <c r="DO51">
        <v>0</v>
      </c>
      <c r="DP51">
        <v>1</v>
      </c>
      <c r="DQ51">
        <v>1</v>
      </c>
      <c r="DU51">
        <v>1013</v>
      </c>
      <c r="DV51" t="s">
        <v>44</v>
      </c>
      <c r="DW51" t="s">
        <v>44</v>
      </c>
      <c r="DX51">
        <v>1</v>
      </c>
      <c r="EE51">
        <v>23493370</v>
      </c>
      <c r="EF51">
        <v>2</v>
      </c>
      <c r="EG51" t="s">
        <v>55</v>
      </c>
      <c r="EH51">
        <v>0</v>
      </c>
      <c r="EJ51">
        <v>1</v>
      </c>
      <c r="EK51">
        <v>15001</v>
      </c>
      <c r="EL51" t="s">
        <v>56</v>
      </c>
      <c r="EM51" t="s">
        <v>57</v>
      </c>
      <c r="EO51" t="s">
        <v>103</v>
      </c>
      <c r="EQ51">
        <v>0</v>
      </c>
      <c r="ER51">
        <v>11148.28</v>
      </c>
      <c r="ES51">
        <v>9686.25</v>
      </c>
      <c r="ET51">
        <v>36.18</v>
      </c>
      <c r="EU51">
        <v>17.04</v>
      </c>
      <c r="EV51">
        <v>1425.85</v>
      </c>
      <c r="EW51">
        <v>159.67</v>
      </c>
      <c r="EX51">
        <v>1.65</v>
      </c>
      <c r="EY51">
        <v>0</v>
      </c>
      <c r="FQ51">
        <v>0</v>
      </c>
      <c r="FR51">
        <f t="shared" si="70"/>
        <v>0</v>
      </c>
      <c r="FS51">
        <v>0</v>
      </c>
      <c r="FT51" t="s">
        <v>59</v>
      </c>
      <c r="FU51" t="s">
        <v>60</v>
      </c>
      <c r="FX51">
        <v>94.5</v>
      </c>
      <c r="FY51">
        <v>46.75</v>
      </c>
      <c r="GD51">
        <v>0</v>
      </c>
      <c r="GF51">
        <v>-1596369892</v>
      </c>
      <c r="GG51">
        <v>2</v>
      </c>
      <c r="GH51">
        <v>1</v>
      </c>
      <c r="GI51">
        <v>-2</v>
      </c>
      <c r="GJ51">
        <v>0</v>
      </c>
      <c r="GK51">
        <f>ROUND(R51*(R12)/100,2)</f>
        <v>0</v>
      </c>
      <c r="GL51">
        <f t="shared" si="71"/>
        <v>0</v>
      </c>
      <c r="GM51">
        <f t="shared" si="72"/>
        <v>55180.299999999996</v>
      </c>
      <c r="GN51">
        <f t="shared" si="73"/>
        <v>55180.3</v>
      </c>
      <c r="GO51">
        <f t="shared" si="74"/>
        <v>0</v>
      </c>
      <c r="GP51">
        <f t="shared" si="75"/>
        <v>0</v>
      </c>
      <c r="GR51">
        <v>0</v>
      </c>
    </row>
    <row r="52" spans="1:200" ht="12.75">
      <c r="A52">
        <v>19</v>
      </c>
      <c r="B52">
        <v>1</v>
      </c>
      <c r="G52" t="s">
        <v>165</v>
      </c>
      <c r="AA52">
        <v>1</v>
      </c>
      <c r="GR52">
        <v>0</v>
      </c>
    </row>
    <row r="53" spans="1:200" ht="12.75">
      <c r="A53">
        <v>17</v>
      </c>
      <c r="B53">
        <v>1</v>
      </c>
      <c r="C53">
        <f>ROW(SmtRes!A135)</f>
        <v>135</v>
      </c>
      <c r="D53">
        <f>ROW(EtalonRes!A141)</f>
        <v>141</v>
      </c>
      <c r="E53" t="s">
        <v>166</v>
      </c>
      <c r="F53" t="s">
        <v>167</v>
      </c>
      <c r="G53" t="s">
        <v>168</v>
      </c>
      <c r="H53" t="s">
        <v>119</v>
      </c>
      <c r="I53">
        <v>0.27</v>
      </c>
      <c r="J53">
        <v>0</v>
      </c>
      <c r="O53">
        <f aca="true" t="shared" si="77" ref="O53:O64">ROUND(CP53,2)</f>
        <v>948.26</v>
      </c>
      <c r="P53">
        <f aca="true" t="shared" si="78" ref="P53:P64">ROUND(CQ53*I53,2)</f>
        <v>749.41</v>
      </c>
      <c r="Q53">
        <f aca="true" t="shared" si="79" ref="Q53:Q64">ROUND(CR53*I53,2)</f>
        <v>12.92</v>
      </c>
      <c r="R53">
        <f aca="true" t="shared" si="80" ref="R53:R64">ROUND(CS53*I53,2)</f>
        <v>7.4</v>
      </c>
      <c r="S53">
        <f aca="true" t="shared" si="81" ref="S53:S64">ROUND(CT53*I53,2)</f>
        <v>185.93</v>
      </c>
      <c r="T53">
        <f aca="true" t="shared" si="82" ref="T53:T64">ROUND(CU53*I53,2)</f>
        <v>0</v>
      </c>
      <c r="U53">
        <f aca="true" t="shared" si="83" ref="U53:U64">CV53*I53</f>
        <v>19.59255</v>
      </c>
      <c r="V53">
        <f aca="true" t="shared" si="84" ref="V53:V64">CW53*I53</f>
        <v>0.7357500000000001</v>
      </c>
      <c r="W53">
        <f aca="true" t="shared" si="85" ref="W53:W64">ROUND(CX53*I53,2)</f>
        <v>0</v>
      </c>
      <c r="X53">
        <f aca="true" t="shared" si="86" ref="X53:X64">ROUND(CY53,2)</f>
        <v>183.66</v>
      </c>
      <c r="Y53">
        <f aca="true" t="shared" si="87" ref="Y53:Y64">ROUND(CZ53,2)</f>
        <v>90.87</v>
      </c>
      <c r="AA53">
        <v>24182268</v>
      </c>
      <c r="AB53">
        <f aca="true" t="shared" si="88" ref="AB53:AB64">ROUND((AC53+AD53+AF53),6)</f>
        <v>3512.0905</v>
      </c>
      <c r="AC53">
        <f aca="true" t="shared" si="89" ref="AC53:AC64">ROUND((ES53),6)</f>
        <v>2775.61</v>
      </c>
      <c r="AD53">
        <f>ROUND(((((ET53*1.25))-((EU53*1.25)))+AE53),6)</f>
        <v>47.8375</v>
      </c>
      <c r="AE53">
        <f>ROUND(((EU53*1.25)),6)</f>
        <v>27.4125</v>
      </c>
      <c r="AF53">
        <f>ROUND(((EV53*1.15)),6)</f>
        <v>688.643</v>
      </c>
      <c r="AG53">
        <f aca="true" t="shared" si="90" ref="AG53:AG64">ROUND((AP53),6)</f>
        <v>0</v>
      </c>
      <c r="AH53">
        <f>((EW53*1.15))</f>
        <v>72.565</v>
      </c>
      <c r="AI53">
        <f>((EX53*1.25))</f>
        <v>2.725</v>
      </c>
      <c r="AJ53">
        <f aca="true" t="shared" si="91" ref="AJ53:AJ64">ROUND((AS53),6)</f>
        <v>0</v>
      </c>
      <c r="AK53">
        <v>3412.7</v>
      </c>
      <c r="AL53">
        <v>2775.61</v>
      </c>
      <c r="AM53">
        <v>38.27</v>
      </c>
      <c r="AN53">
        <v>21.93</v>
      </c>
      <c r="AO53">
        <v>598.82</v>
      </c>
      <c r="AP53">
        <v>0</v>
      </c>
      <c r="AQ53">
        <v>63.1</v>
      </c>
      <c r="AR53">
        <v>2.18</v>
      </c>
      <c r="AS53">
        <v>0</v>
      </c>
      <c r="AT53">
        <v>95</v>
      </c>
      <c r="AU53">
        <v>47</v>
      </c>
      <c r="AV53">
        <v>1</v>
      </c>
      <c r="AW53">
        <v>1</v>
      </c>
      <c r="AZ53">
        <v>1</v>
      </c>
      <c r="BA53">
        <v>1</v>
      </c>
      <c r="BB53">
        <v>1</v>
      </c>
      <c r="BC53">
        <v>1</v>
      </c>
      <c r="BH53">
        <v>0</v>
      </c>
      <c r="BI53">
        <v>1</v>
      </c>
      <c r="BJ53" t="s">
        <v>169</v>
      </c>
      <c r="BM53">
        <v>15001</v>
      </c>
      <c r="BN53">
        <v>0</v>
      </c>
      <c r="BP53">
        <v>0</v>
      </c>
      <c r="BQ53">
        <v>2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Z53">
        <v>105</v>
      </c>
      <c r="CA53">
        <v>55</v>
      </c>
      <c r="CF53">
        <v>0</v>
      </c>
      <c r="CG53">
        <v>0</v>
      </c>
      <c r="CM53">
        <v>0</v>
      </c>
      <c r="CN53" t="s">
        <v>767</v>
      </c>
      <c r="CO53">
        <v>0</v>
      </c>
      <c r="CP53">
        <f aca="true" t="shared" si="92" ref="CP53:CP64">(P53+Q53+S53)</f>
        <v>948.26</v>
      </c>
      <c r="CQ53">
        <f aca="true" t="shared" si="93" ref="CQ53:CQ64">AC53*BC53</f>
        <v>2775.61</v>
      </c>
      <c r="CR53">
        <f aca="true" t="shared" si="94" ref="CR53:CR64">AD53*BB53</f>
        <v>47.8375</v>
      </c>
      <c r="CS53">
        <f aca="true" t="shared" si="95" ref="CS53:CS64">AE53*BS53</f>
        <v>27.4125</v>
      </c>
      <c r="CT53">
        <f aca="true" t="shared" si="96" ref="CT53:CT64">AF53*BA53</f>
        <v>688.643</v>
      </c>
      <c r="CU53">
        <f aca="true" t="shared" si="97" ref="CU53:CU64">AG53</f>
        <v>0</v>
      </c>
      <c r="CV53">
        <f aca="true" t="shared" si="98" ref="CV53:CV64">AH53</f>
        <v>72.565</v>
      </c>
      <c r="CW53">
        <f aca="true" t="shared" si="99" ref="CW53:CW64">AI53</f>
        <v>2.725</v>
      </c>
      <c r="CX53">
        <f aca="true" t="shared" si="100" ref="CX53:CX64">AJ53</f>
        <v>0</v>
      </c>
      <c r="CY53">
        <f aca="true" t="shared" si="101" ref="CY53:CY64">(((S53+R53)*AT53)/100)</f>
        <v>183.66350000000003</v>
      </c>
      <c r="CZ53">
        <f aca="true" t="shared" si="102" ref="CZ53:CZ64">(((S53+R53)*AU53)/100)</f>
        <v>90.8651</v>
      </c>
      <c r="DE53" t="s">
        <v>99</v>
      </c>
      <c r="DF53" t="s">
        <v>99</v>
      </c>
      <c r="DG53" t="s">
        <v>100</v>
      </c>
      <c r="DI53" t="s">
        <v>100</v>
      </c>
      <c r="DJ53" t="s">
        <v>99</v>
      </c>
      <c r="DN53">
        <v>0</v>
      </c>
      <c r="DO53">
        <v>0</v>
      </c>
      <c r="DP53">
        <v>1</v>
      </c>
      <c r="DQ53">
        <v>1</v>
      </c>
      <c r="DU53">
        <v>1013</v>
      </c>
      <c r="DV53" t="s">
        <v>119</v>
      </c>
      <c r="DW53" t="s">
        <v>119</v>
      </c>
      <c r="DX53">
        <v>1</v>
      </c>
      <c r="EE53">
        <v>23493370</v>
      </c>
      <c r="EF53">
        <v>2</v>
      </c>
      <c r="EG53" t="s">
        <v>55</v>
      </c>
      <c r="EH53">
        <v>0</v>
      </c>
      <c r="EJ53">
        <v>1</v>
      </c>
      <c r="EK53">
        <v>15001</v>
      </c>
      <c r="EL53" t="s">
        <v>56</v>
      </c>
      <c r="EM53" t="s">
        <v>57</v>
      </c>
      <c r="EO53" t="s">
        <v>103</v>
      </c>
      <c r="EQ53">
        <v>0</v>
      </c>
      <c r="ER53">
        <v>3412.7</v>
      </c>
      <c r="ES53">
        <v>2775.61</v>
      </c>
      <c r="ET53">
        <v>38.27</v>
      </c>
      <c r="EU53">
        <v>21.93</v>
      </c>
      <c r="EV53">
        <v>598.82</v>
      </c>
      <c r="EW53">
        <v>63.1</v>
      </c>
      <c r="EX53">
        <v>2.18</v>
      </c>
      <c r="EY53">
        <v>0</v>
      </c>
      <c r="FQ53">
        <v>0</v>
      </c>
      <c r="FR53">
        <f aca="true" t="shared" si="103" ref="FR53:FR64">ROUND(IF(AND(BH53=3,BI53=3),P53,0),2)</f>
        <v>0</v>
      </c>
      <c r="FS53">
        <v>0</v>
      </c>
      <c r="FT53" t="s">
        <v>59</v>
      </c>
      <c r="FU53" t="s">
        <v>60</v>
      </c>
      <c r="FX53">
        <v>94.5</v>
      </c>
      <c r="FY53">
        <v>46.75</v>
      </c>
      <c r="GD53">
        <v>0</v>
      </c>
      <c r="GF53">
        <v>206564159</v>
      </c>
      <c r="GG53">
        <v>2</v>
      </c>
      <c r="GH53">
        <v>1</v>
      </c>
      <c r="GI53">
        <v>-2</v>
      </c>
      <c r="GJ53">
        <v>0</v>
      </c>
      <c r="GK53">
        <f>ROUND(R53*(R12)/100,2)</f>
        <v>0</v>
      </c>
      <c r="GL53">
        <f aca="true" t="shared" si="104" ref="GL53:GL64">ROUND(IF(AND(BH53=3,BI53=3,FS53&lt;&gt;0),P53,0),2)</f>
        <v>0</v>
      </c>
      <c r="GM53">
        <f aca="true" t="shared" si="105" ref="GM53:GM64">O53+X53+Y53+GK53</f>
        <v>1222.79</v>
      </c>
      <c r="GN53">
        <f aca="true" t="shared" si="106" ref="GN53:GN64">ROUND(IF(OR(BI53=0,BI53=1),O53+X53+Y53+GK53,0),2)</f>
        <v>1222.79</v>
      </c>
      <c r="GO53">
        <f aca="true" t="shared" si="107" ref="GO53:GO64">ROUND(IF(BI53=2,O53+X53+Y53+GK53,0),2)</f>
        <v>0</v>
      </c>
      <c r="GP53">
        <f aca="true" t="shared" si="108" ref="GP53:GP64">ROUND(IF(BI53=4,O53+X53+Y53+GK53,0),2)</f>
        <v>0</v>
      </c>
      <c r="GR53">
        <v>0</v>
      </c>
    </row>
    <row r="54" spans="1:200" ht="12.75">
      <c r="A54">
        <v>17</v>
      </c>
      <c r="B54">
        <v>1</v>
      </c>
      <c r="E54" t="s">
        <v>170</v>
      </c>
      <c r="F54" t="s">
        <v>123</v>
      </c>
      <c r="G54" t="s">
        <v>124</v>
      </c>
      <c r="H54" t="s">
        <v>125</v>
      </c>
      <c r="I54">
        <f>ROUND(I53*30,9)</f>
        <v>8.1</v>
      </c>
      <c r="J54">
        <v>0</v>
      </c>
      <c r="O54">
        <f t="shared" si="77"/>
        <v>231.66</v>
      </c>
      <c r="P54">
        <f t="shared" si="78"/>
        <v>231.66</v>
      </c>
      <c r="Q54">
        <f t="shared" si="79"/>
        <v>0</v>
      </c>
      <c r="R54">
        <f t="shared" si="80"/>
        <v>0</v>
      </c>
      <c r="S54">
        <f t="shared" si="81"/>
        <v>0</v>
      </c>
      <c r="T54">
        <f t="shared" si="82"/>
        <v>0</v>
      </c>
      <c r="U54">
        <f t="shared" si="83"/>
        <v>0</v>
      </c>
      <c r="V54">
        <f t="shared" si="84"/>
        <v>0</v>
      </c>
      <c r="W54">
        <f t="shared" si="85"/>
        <v>0</v>
      </c>
      <c r="X54">
        <f t="shared" si="86"/>
        <v>0</v>
      </c>
      <c r="Y54">
        <f t="shared" si="87"/>
        <v>0</v>
      </c>
      <c r="AA54">
        <v>24182268</v>
      </c>
      <c r="AB54">
        <f t="shared" si="88"/>
        <v>28.6</v>
      </c>
      <c r="AC54">
        <f t="shared" si="89"/>
        <v>28.6</v>
      </c>
      <c r="AD54">
        <f>ROUND((((ET54)-(EU54))+AE54),6)</f>
        <v>0</v>
      </c>
      <c r="AE54">
        <f>ROUND((EU54),6)</f>
        <v>0</v>
      </c>
      <c r="AF54">
        <f>ROUND((EV54),6)</f>
        <v>0</v>
      </c>
      <c r="AG54">
        <f t="shared" si="90"/>
        <v>0</v>
      </c>
      <c r="AH54">
        <f>(EW54)</f>
        <v>0</v>
      </c>
      <c r="AI54">
        <f>(EX54)</f>
        <v>0</v>
      </c>
      <c r="AJ54">
        <f t="shared" si="91"/>
        <v>0</v>
      </c>
      <c r="AK54">
        <v>28.6</v>
      </c>
      <c r="AL54">
        <v>28.6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1</v>
      </c>
      <c r="AW54">
        <v>1</v>
      </c>
      <c r="AZ54">
        <v>1</v>
      </c>
      <c r="BA54">
        <v>1</v>
      </c>
      <c r="BB54">
        <v>1</v>
      </c>
      <c r="BC54">
        <v>1</v>
      </c>
      <c r="BH54">
        <v>3</v>
      </c>
      <c r="BI54">
        <v>1</v>
      </c>
      <c r="BJ54" t="s">
        <v>126</v>
      </c>
      <c r="BM54">
        <v>500001</v>
      </c>
      <c r="BN54">
        <v>0</v>
      </c>
      <c r="BP54">
        <v>0</v>
      </c>
      <c r="BQ54">
        <v>8</v>
      </c>
      <c r="BR54">
        <v>0</v>
      </c>
      <c r="BS54">
        <v>1</v>
      </c>
      <c r="BT54">
        <v>1</v>
      </c>
      <c r="BU54">
        <v>1</v>
      </c>
      <c r="BV54">
        <v>1</v>
      </c>
      <c r="BW54">
        <v>1</v>
      </c>
      <c r="BX54">
        <v>1</v>
      </c>
      <c r="BZ54">
        <v>0</v>
      </c>
      <c r="CA54">
        <v>0</v>
      </c>
      <c r="CF54">
        <v>0</v>
      </c>
      <c r="CG54">
        <v>0</v>
      </c>
      <c r="CM54">
        <v>0</v>
      </c>
      <c r="CO54">
        <v>0</v>
      </c>
      <c r="CP54">
        <f t="shared" si="92"/>
        <v>231.66</v>
      </c>
      <c r="CQ54">
        <f t="shared" si="93"/>
        <v>28.6</v>
      </c>
      <c r="CR54">
        <f t="shared" si="94"/>
        <v>0</v>
      </c>
      <c r="CS54">
        <f t="shared" si="95"/>
        <v>0</v>
      </c>
      <c r="CT54">
        <f t="shared" si="96"/>
        <v>0</v>
      </c>
      <c r="CU54">
        <f t="shared" si="97"/>
        <v>0</v>
      </c>
      <c r="CV54">
        <f t="shared" si="98"/>
        <v>0</v>
      </c>
      <c r="CW54">
        <f t="shared" si="99"/>
        <v>0</v>
      </c>
      <c r="CX54">
        <f t="shared" si="100"/>
        <v>0</v>
      </c>
      <c r="CY54">
        <f t="shared" si="101"/>
        <v>0</v>
      </c>
      <c r="CZ54">
        <f t="shared" si="102"/>
        <v>0</v>
      </c>
      <c r="DN54">
        <v>0</v>
      </c>
      <c r="DO54">
        <v>0</v>
      </c>
      <c r="DP54">
        <v>1</v>
      </c>
      <c r="DQ54">
        <v>1</v>
      </c>
      <c r="DU54">
        <v>1009</v>
      </c>
      <c r="DV54" t="s">
        <v>125</v>
      </c>
      <c r="DW54" t="s">
        <v>125</v>
      </c>
      <c r="DX54">
        <v>1</v>
      </c>
      <c r="EE54">
        <v>23493277</v>
      </c>
      <c r="EF54">
        <v>8</v>
      </c>
      <c r="EG54" t="s">
        <v>109</v>
      </c>
      <c r="EH54">
        <v>0</v>
      </c>
      <c r="EJ54">
        <v>1</v>
      </c>
      <c r="EK54">
        <v>500001</v>
      </c>
      <c r="EL54" t="s">
        <v>110</v>
      </c>
      <c r="EM54" t="s">
        <v>111</v>
      </c>
      <c r="EQ54">
        <v>0</v>
      </c>
      <c r="ER54">
        <v>28.6</v>
      </c>
      <c r="ES54">
        <v>28.6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FQ54">
        <v>0</v>
      </c>
      <c r="FR54">
        <f t="shared" si="103"/>
        <v>0</v>
      </c>
      <c r="FS54">
        <v>0</v>
      </c>
      <c r="FX54">
        <v>0</v>
      </c>
      <c r="FY54">
        <v>0</v>
      </c>
      <c r="GD54">
        <v>0</v>
      </c>
      <c r="GF54">
        <v>-707671768</v>
      </c>
      <c r="GG54">
        <v>2</v>
      </c>
      <c r="GH54">
        <v>1</v>
      </c>
      <c r="GI54">
        <v>-2</v>
      </c>
      <c r="GJ54">
        <v>0</v>
      </c>
      <c r="GK54">
        <f>ROUND(R54*(R12)/100,2)</f>
        <v>0</v>
      </c>
      <c r="GL54">
        <f t="shared" si="104"/>
        <v>0</v>
      </c>
      <c r="GM54">
        <f t="shared" si="105"/>
        <v>231.66</v>
      </c>
      <c r="GN54">
        <f t="shared" si="106"/>
        <v>231.66</v>
      </c>
      <c r="GO54">
        <f t="shared" si="107"/>
        <v>0</v>
      </c>
      <c r="GP54">
        <f t="shared" si="108"/>
        <v>0</v>
      </c>
      <c r="GR54">
        <v>0</v>
      </c>
    </row>
    <row r="55" spans="1:200" ht="12.75">
      <c r="A55">
        <v>17</v>
      </c>
      <c r="B55">
        <v>1</v>
      </c>
      <c r="C55">
        <f>ROW(SmtRes!A142)</f>
        <v>142</v>
      </c>
      <c r="D55">
        <f>ROW(EtalonRes!A148)</f>
        <v>148</v>
      </c>
      <c r="E55" t="s">
        <v>171</v>
      </c>
      <c r="F55" t="s">
        <v>172</v>
      </c>
      <c r="G55" t="s">
        <v>173</v>
      </c>
      <c r="H55" t="s">
        <v>135</v>
      </c>
      <c r="I55">
        <v>0.27</v>
      </c>
      <c r="J55">
        <v>0</v>
      </c>
      <c r="O55">
        <f t="shared" si="77"/>
        <v>169.61</v>
      </c>
      <c r="P55">
        <f t="shared" si="78"/>
        <v>121</v>
      </c>
      <c r="Q55">
        <f t="shared" si="79"/>
        <v>1.22</v>
      </c>
      <c r="R55">
        <f t="shared" si="80"/>
        <v>0.04</v>
      </c>
      <c r="S55">
        <f t="shared" si="81"/>
        <v>47.39</v>
      </c>
      <c r="T55">
        <f t="shared" si="82"/>
        <v>0</v>
      </c>
      <c r="U55">
        <f t="shared" si="83"/>
        <v>5.12325</v>
      </c>
      <c r="V55">
        <f t="shared" si="84"/>
        <v>0.016875</v>
      </c>
      <c r="W55">
        <f t="shared" si="85"/>
        <v>0</v>
      </c>
      <c r="X55">
        <f t="shared" si="86"/>
        <v>45.06</v>
      </c>
      <c r="Y55">
        <f t="shared" si="87"/>
        <v>22.29</v>
      </c>
      <c r="AA55">
        <v>24182268</v>
      </c>
      <c r="AB55">
        <f t="shared" si="88"/>
        <v>628.1645</v>
      </c>
      <c r="AC55">
        <f t="shared" si="89"/>
        <v>448.14</v>
      </c>
      <c r="AD55">
        <f>ROUND(((((ET55*1.25))-((EU55*1.25)))+AE55),6)</f>
        <v>4.5</v>
      </c>
      <c r="AE55">
        <f>ROUND(((EU55*1.25)),6)</f>
        <v>0.1625</v>
      </c>
      <c r="AF55">
        <f>ROUND(((EV55*1.15)),6)</f>
        <v>175.5245</v>
      </c>
      <c r="AG55">
        <f t="shared" si="90"/>
        <v>0</v>
      </c>
      <c r="AH55">
        <f>((EW55*1.15))</f>
        <v>18.974999999999998</v>
      </c>
      <c r="AI55">
        <f>((EX55*1.25))</f>
        <v>0.0625</v>
      </c>
      <c r="AJ55">
        <f t="shared" si="91"/>
        <v>0</v>
      </c>
      <c r="AK55">
        <v>604.37</v>
      </c>
      <c r="AL55">
        <v>448.14</v>
      </c>
      <c r="AM55">
        <v>3.6</v>
      </c>
      <c r="AN55">
        <v>0.13</v>
      </c>
      <c r="AO55">
        <v>152.63</v>
      </c>
      <c r="AP55">
        <v>0</v>
      </c>
      <c r="AQ55">
        <v>16.5</v>
      </c>
      <c r="AR55">
        <v>0.05</v>
      </c>
      <c r="AS55">
        <v>0</v>
      </c>
      <c r="AT55">
        <v>95</v>
      </c>
      <c r="AU55">
        <v>47</v>
      </c>
      <c r="AV55">
        <v>1</v>
      </c>
      <c r="AW55">
        <v>1</v>
      </c>
      <c r="AZ55">
        <v>1</v>
      </c>
      <c r="BA55">
        <v>1</v>
      </c>
      <c r="BB55">
        <v>1</v>
      </c>
      <c r="BC55">
        <v>1</v>
      </c>
      <c r="BH55">
        <v>0</v>
      </c>
      <c r="BI55">
        <v>1</v>
      </c>
      <c r="BJ55" t="s">
        <v>174</v>
      </c>
      <c r="BM55">
        <v>15001</v>
      </c>
      <c r="BN55">
        <v>0</v>
      </c>
      <c r="BP55">
        <v>0</v>
      </c>
      <c r="BQ55">
        <v>2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Z55">
        <v>105</v>
      </c>
      <c r="CA55">
        <v>55</v>
      </c>
      <c r="CF55">
        <v>0</v>
      </c>
      <c r="CG55">
        <v>0</v>
      </c>
      <c r="CM55">
        <v>0</v>
      </c>
      <c r="CN55" t="s">
        <v>767</v>
      </c>
      <c r="CO55">
        <v>0</v>
      </c>
      <c r="CP55">
        <f t="shared" si="92"/>
        <v>169.61</v>
      </c>
      <c r="CQ55">
        <f t="shared" si="93"/>
        <v>448.14</v>
      </c>
      <c r="CR55">
        <f t="shared" si="94"/>
        <v>4.5</v>
      </c>
      <c r="CS55">
        <f t="shared" si="95"/>
        <v>0.1625</v>
      </c>
      <c r="CT55">
        <f t="shared" si="96"/>
        <v>175.5245</v>
      </c>
      <c r="CU55">
        <f t="shared" si="97"/>
        <v>0</v>
      </c>
      <c r="CV55">
        <f t="shared" si="98"/>
        <v>18.974999999999998</v>
      </c>
      <c r="CW55">
        <f t="shared" si="99"/>
        <v>0.0625</v>
      </c>
      <c r="CX55">
        <f t="shared" si="100"/>
        <v>0</v>
      </c>
      <c r="CY55">
        <f t="shared" si="101"/>
        <v>45.0585</v>
      </c>
      <c r="CZ55">
        <f t="shared" si="102"/>
        <v>22.2921</v>
      </c>
      <c r="DE55" t="s">
        <v>99</v>
      </c>
      <c r="DF55" t="s">
        <v>99</v>
      </c>
      <c r="DG55" t="s">
        <v>100</v>
      </c>
      <c r="DI55" t="s">
        <v>100</v>
      </c>
      <c r="DJ55" t="s">
        <v>99</v>
      </c>
      <c r="DN55">
        <v>0</v>
      </c>
      <c r="DO55">
        <v>0</v>
      </c>
      <c r="DP55">
        <v>1</v>
      </c>
      <c r="DQ55">
        <v>1</v>
      </c>
      <c r="DU55">
        <v>1005</v>
      </c>
      <c r="DV55" t="s">
        <v>135</v>
      </c>
      <c r="DW55" t="s">
        <v>135</v>
      </c>
      <c r="DX55">
        <v>100</v>
      </c>
      <c r="EE55">
        <v>23493370</v>
      </c>
      <c r="EF55">
        <v>2</v>
      </c>
      <c r="EG55" t="s">
        <v>55</v>
      </c>
      <c r="EH55">
        <v>0</v>
      </c>
      <c r="EJ55">
        <v>1</v>
      </c>
      <c r="EK55">
        <v>15001</v>
      </c>
      <c r="EL55" t="s">
        <v>56</v>
      </c>
      <c r="EM55" t="s">
        <v>57</v>
      </c>
      <c r="EO55" t="s">
        <v>103</v>
      </c>
      <c r="EQ55">
        <v>0</v>
      </c>
      <c r="ER55">
        <v>604.37</v>
      </c>
      <c r="ES55">
        <v>448.14</v>
      </c>
      <c r="ET55">
        <v>3.6</v>
      </c>
      <c r="EU55">
        <v>0.13</v>
      </c>
      <c r="EV55">
        <v>152.63</v>
      </c>
      <c r="EW55">
        <v>16.5</v>
      </c>
      <c r="EX55">
        <v>0.05</v>
      </c>
      <c r="EY55">
        <v>0</v>
      </c>
      <c r="FQ55">
        <v>0</v>
      </c>
      <c r="FR55">
        <f t="shared" si="103"/>
        <v>0</v>
      </c>
      <c r="FS55">
        <v>0</v>
      </c>
      <c r="FT55" t="s">
        <v>59</v>
      </c>
      <c r="FU55" t="s">
        <v>60</v>
      </c>
      <c r="FX55">
        <v>94.5</v>
      </c>
      <c r="FY55">
        <v>46.75</v>
      </c>
      <c r="GD55">
        <v>0</v>
      </c>
      <c r="GF55">
        <v>-701172907</v>
      </c>
      <c r="GG55">
        <v>2</v>
      </c>
      <c r="GH55">
        <v>1</v>
      </c>
      <c r="GI55">
        <v>-2</v>
      </c>
      <c r="GJ55">
        <v>0</v>
      </c>
      <c r="GK55">
        <f>ROUND(R55*(R12)/100,2)</f>
        <v>0</v>
      </c>
      <c r="GL55">
        <f t="shared" si="104"/>
        <v>0</v>
      </c>
      <c r="GM55">
        <f t="shared" si="105"/>
        <v>236.96</v>
      </c>
      <c r="GN55">
        <f t="shared" si="106"/>
        <v>236.96</v>
      </c>
      <c r="GO55">
        <f t="shared" si="107"/>
        <v>0</v>
      </c>
      <c r="GP55">
        <f t="shared" si="108"/>
        <v>0</v>
      </c>
      <c r="GR55">
        <v>0</v>
      </c>
    </row>
    <row r="56" spans="1:200" ht="12.75">
      <c r="A56">
        <v>17</v>
      </c>
      <c r="B56">
        <v>1</v>
      </c>
      <c r="C56">
        <f>ROW(SmtRes!A148)</f>
        <v>148</v>
      </c>
      <c r="D56">
        <f>ROW(EtalonRes!A154)</f>
        <v>154</v>
      </c>
      <c r="E56" t="s">
        <v>175</v>
      </c>
      <c r="F56" t="s">
        <v>176</v>
      </c>
      <c r="G56" t="s">
        <v>177</v>
      </c>
      <c r="H56" t="s">
        <v>23</v>
      </c>
      <c r="I56">
        <v>0.27</v>
      </c>
      <c r="J56">
        <v>0</v>
      </c>
      <c r="O56">
        <f t="shared" si="77"/>
        <v>24.12</v>
      </c>
      <c r="P56">
        <f t="shared" si="78"/>
        <v>0.2</v>
      </c>
      <c r="Q56">
        <f t="shared" si="79"/>
        <v>0.4</v>
      </c>
      <c r="R56">
        <f t="shared" si="80"/>
        <v>0.04</v>
      </c>
      <c r="S56">
        <f t="shared" si="81"/>
        <v>23.52</v>
      </c>
      <c r="T56">
        <f t="shared" si="82"/>
        <v>0</v>
      </c>
      <c r="U56">
        <f t="shared" si="83"/>
        <v>2.51505</v>
      </c>
      <c r="V56">
        <f t="shared" si="84"/>
        <v>0.006750000000000001</v>
      </c>
      <c r="W56">
        <f t="shared" si="85"/>
        <v>0</v>
      </c>
      <c r="X56">
        <f t="shared" si="86"/>
        <v>22.38</v>
      </c>
      <c r="Y56">
        <f t="shared" si="87"/>
        <v>11.07</v>
      </c>
      <c r="AA56">
        <v>24182268</v>
      </c>
      <c r="AB56">
        <f t="shared" si="88"/>
        <v>89.316</v>
      </c>
      <c r="AC56">
        <f t="shared" si="89"/>
        <v>0.74</v>
      </c>
      <c r="AD56">
        <f>ROUND(((((ET56*1.25))-((EU56*1.25)))+AE56),6)</f>
        <v>1.475</v>
      </c>
      <c r="AE56">
        <f>ROUND(((EU56*1.25)),6)</f>
        <v>0.1625</v>
      </c>
      <c r="AF56">
        <f>ROUND(((EV56*1.15)),6)</f>
        <v>87.101</v>
      </c>
      <c r="AG56">
        <f t="shared" si="90"/>
        <v>0</v>
      </c>
      <c r="AH56">
        <f>((EW56*1.15))</f>
        <v>9.315</v>
      </c>
      <c r="AI56">
        <f>((EX56*1.25))</f>
        <v>0.025</v>
      </c>
      <c r="AJ56">
        <f t="shared" si="91"/>
        <v>0</v>
      </c>
      <c r="AK56">
        <v>77.66</v>
      </c>
      <c r="AL56">
        <v>0.74</v>
      </c>
      <c r="AM56">
        <v>1.18</v>
      </c>
      <c r="AN56">
        <v>0.13</v>
      </c>
      <c r="AO56">
        <v>75.74</v>
      </c>
      <c r="AP56">
        <v>0</v>
      </c>
      <c r="AQ56">
        <v>8.1</v>
      </c>
      <c r="AR56">
        <v>0.02</v>
      </c>
      <c r="AS56">
        <v>0</v>
      </c>
      <c r="AT56">
        <v>95</v>
      </c>
      <c r="AU56">
        <v>47</v>
      </c>
      <c r="AV56">
        <v>1</v>
      </c>
      <c r="AW56">
        <v>1</v>
      </c>
      <c r="AZ56">
        <v>1</v>
      </c>
      <c r="BA56">
        <v>1</v>
      </c>
      <c r="BB56">
        <v>1</v>
      </c>
      <c r="BC56">
        <v>1</v>
      </c>
      <c r="BH56">
        <v>0</v>
      </c>
      <c r="BI56">
        <v>1</v>
      </c>
      <c r="BJ56" t="s">
        <v>178</v>
      </c>
      <c r="BM56">
        <v>15001</v>
      </c>
      <c r="BN56">
        <v>0</v>
      </c>
      <c r="BP56">
        <v>0</v>
      </c>
      <c r="BQ56">
        <v>2</v>
      </c>
      <c r="BR56">
        <v>0</v>
      </c>
      <c r="BS56">
        <v>1</v>
      </c>
      <c r="BT56">
        <v>1</v>
      </c>
      <c r="BU56">
        <v>1</v>
      </c>
      <c r="BV56">
        <v>1</v>
      </c>
      <c r="BW56">
        <v>1</v>
      </c>
      <c r="BX56">
        <v>1</v>
      </c>
      <c r="BZ56">
        <v>105</v>
      </c>
      <c r="CA56">
        <v>55</v>
      </c>
      <c r="CF56">
        <v>0</v>
      </c>
      <c r="CG56">
        <v>0</v>
      </c>
      <c r="CM56">
        <v>0</v>
      </c>
      <c r="CN56" t="s">
        <v>767</v>
      </c>
      <c r="CO56">
        <v>0</v>
      </c>
      <c r="CP56">
        <f t="shared" si="92"/>
        <v>24.12</v>
      </c>
      <c r="CQ56">
        <f t="shared" si="93"/>
        <v>0.74</v>
      </c>
      <c r="CR56">
        <f t="shared" si="94"/>
        <v>1.475</v>
      </c>
      <c r="CS56">
        <f t="shared" si="95"/>
        <v>0.1625</v>
      </c>
      <c r="CT56">
        <f t="shared" si="96"/>
        <v>87.101</v>
      </c>
      <c r="CU56">
        <f t="shared" si="97"/>
        <v>0</v>
      </c>
      <c r="CV56">
        <f t="shared" si="98"/>
        <v>9.315</v>
      </c>
      <c r="CW56">
        <f t="shared" si="99"/>
        <v>0.025</v>
      </c>
      <c r="CX56">
        <f t="shared" si="100"/>
        <v>0</v>
      </c>
      <c r="CY56">
        <f t="shared" si="101"/>
        <v>22.381999999999998</v>
      </c>
      <c r="CZ56">
        <f t="shared" si="102"/>
        <v>11.0732</v>
      </c>
      <c r="DE56" t="s">
        <v>99</v>
      </c>
      <c r="DF56" t="s">
        <v>99</v>
      </c>
      <c r="DG56" t="s">
        <v>100</v>
      </c>
      <c r="DI56" t="s">
        <v>100</v>
      </c>
      <c r="DJ56" t="s">
        <v>99</v>
      </c>
      <c r="DN56">
        <v>0</v>
      </c>
      <c r="DO56">
        <v>0</v>
      </c>
      <c r="DP56">
        <v>1</v>
      </c>
      <c r="DQ56">
        <v>1</v>
      </c>
      <c r="DU56">
        <v>1013</v>
      </c>
      <c r="DV56" t="s">
        <v>23</v>
      </c>
      <c r="DW56" t="s">
        <v>23</v>
      </c>
      <c r="DX56">
        <v>1</v>
      </c>
      <c r="EE56">
        <v>23493370</v>
      </c>
      <c r="EF56">
        <v>2</v>
      </c>
      <c r="EG56" t="s">
        <v>55</v>
      </c>
      <c r="EH56">
        <v>0</v>
      </c>
      <c r="EJ56">
        <v>1</v>
      </c>
      <c r="EK56">
        <v>15001</v>
      </c>
      <c r="EL56" t="s">
        <v>56</v>
      </c>
      <c r="EM56" t="s">
        <v>57</v>
      </c>
      <c r="EO56" t="s">
        <v>103</v>
      </c>
      <c r="EQ56">
        <v>0</v>
      </c>
      <c r="ER56">
        <v>77.66</v>
      </c>
      <c r="ES56">
        <v>0.74</v>
      </c>
      <c r="ET56">
        <v>1.18</v>
      </c>
      <c r="EU56">
        <v>0.13</v>
      </c>
      <c r="EV56">
        <v>75.74</v>
      </c>
      <c r="EW56">
        <v>8.1</v>
      </c>
      <c r="EX56">
        <v>0.02</v>
      </c>
      <c r="EY56">
        <v>0</v>
      </c>
      <c r="FQ56">
        <v>0</v>
      </c>
      <c r="FR56">
        <f t="shared" si="103"/>
        <v>0</v>
      </c>
      <c r="FS56">
        <v>0</v>
      </c>
      <c r="FT56" t="s">
        <v>59</v>
      </c>
      <c r="FU56" t="s">
        <v>60</v>
      </c>
      <c r="FX56">
        <v>94.5</v>
      </c>
      <c r="FY56">
        <v>46.75</v>
      </c>
      <c r="GD56">
        <v>0</v>
      </c>
      <c r="GF56">
        <v>169983740</v>
      </c>
      <c r="GG56">
        <v>2</v>
      </c>
      <c r="GH56">
        <v>1</v>
      </c>
      <c r="GI56">
        <v>-2</v>
      </c>
      <c r="GJ56">
        <v>0</v>
      </c>
      <c r="GK56">
        <f>ROUND(R56*(R12)/100,2)</f>
        <v>0</v>
      </c>
      <c r="GL56">
        <f t="shared" si="104"/>
        <v>0</v>
      </c>
      <c r="GM56">
        <f t="shared" si="105"/>
        <v>57.57</v>
      </c>
      <c r="GN56">
        <f t="shared" si="106"/>
        <v>57.57</v>
      </c>
      <c r="GO56">
        <f t="shared" si="107"/>
        <v>0</v>
      </c>
      <c r="GP56">
        <f t="shared" si="108"/>
        <v>0</v>
      </c>
      <c r="GR56">
        <v>0</v>
      </c>
    </row>
    <row r="57" spans="1:200" ht="12.75">
      <c r="A57">
        <v>18</v>
      </c>
      <c r="B57">
        <v>1</v>
      </c>
      <c r="C57">
        <v>148</v>
      </c>
      <c r="E57" t="s">
        <v>179</v>
      </c>
      <c r="F57" t="s">
        <v>142</v>
      </c>
      <c r="G57" t="s">
        <v>143</v>
      </c>
      <c r="H57" t="s">
        <v>144</v>
      </c>
      <c r="I57">
        <f>I56*J57</f>
        <v>0.00351</v>
      </c>
      <c r="J57">
        <v>0.013</v>
      </c>
      <c r="O57">
        <f t="shared" si="77"/>
        <v>41.11</v>
      </c>
      <c r="P57">
        <f t="shared" si="78"/>
        <v>41.11</v>
      </c>
      <c r="Q57">
        <f t="shared" si="79"/>
        <v>0</v>
      </c>
      <c r="R57">
        <f t="shared" si="80"/>
        <v>0</v>
      </c>
      <c r="S57">
        <f t="shared" si="81"/>
        <v>0</v>
      </c>
      <c r="T57">
        <f t="shared" si="82"/>
        <v>0</v>
      </c>
      <c r="U57">
        <f t="shared" si="83"/>
        <v>0</v>
      </c>
      <c r="V57">
        <f t="shared" si="84"/>
        <v>0</v>
      </c>
      <c r="W57">
        <f t="shared" si="85"/>
        <v>0</v>
      </c>
      <c r="X57">
        <f t="shared" si="86"/>
        <v>0</v>
      </c>
      <c r="Y57">
        <f t="shared" si="87"/>
        <v>0</v>
      </c>
      <c r="AA57">
        <v>24182268</v>
      </c>
      <c r="AB57">
        <f t="shared" si="88"/>
        <v>11710.93</v>
      </c>
      <c r="AC57">
        <f t="shared" si="89"/>
        <v>11710.93</v>
      </c>
      <c r="AD57">
        <f>ROUND((((ET57)-(EU57))+AE57),6)</f>
        <v>0</v>
      </c>
      <c r="AE57">
        <f>ROUND((EU57),6)</f>
        <v>0</v>
      </c>
      <c r="AF57">
        <f>ROUND((EV57),6)</f>
        <v>0</v>
      </c>
      <c r="AG57">
        <f t="shared" si="90"/>
        <v>0</v>
      </c>
      <c r="AH57">
        <f>(EW57)</f>
        <v>0</v>
      </c>
      <c r="AI57">
        <f>(EX57)</f>
        <v>0</v>
      </c>
      <c r="AJ57">
        <f t="shared" si="91"/>
        <v>0</v>
      </c>
      <c r="AK57">
        <v>11710.93</v>
      </c>
      <c r="AL57">
        <v>11710.93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1</v>
      </c>
      <c r="AW57">
        <v>1</v>
      </c>
      <c r="AZ57">
        <v>1</v>
      </c>
      <c r="BA57">
        <v>1</v>
      </c>
      <c r="BB57">
        <v>1</v>
      </c>
      <c r="BC57">
        <v>1</v>
      </c>
      <c r="BH57">
        <v>3</v>
      </c>
      <c r="BI57">
        <v>1</v>
      </c>
      <c r="BJ57" t="s">
        <v>145</v>
      </c>
      <c r="BM57">
        <v>500001</v>
      </c>
      <c r="BN57">
        <v>0</v>
      </c>
      <c r="BP57">
        <v>0</v>
      </c>
      <c r="BQ57">
        <v>8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Z57">
        <v>0</v>
      </c>
      <c r="CA57">
        <v>0</v>
      </c>
      <c r="CF57">
        <v>0</v>
      </c>
      <c r="CG57">
        <v>0</v>
      </c>
      <c r="CM57">
        <v>0</v>
      </c>
      <c r="CO57">
        <v>0</v>
      </c>
      <c r="CP57">
        <f t="shared" si="92"/>
        <v>41.11</v>
      </c>
      <c r="CQ57">
        <f t="shared" si="93"/>
        <v>11710.93</v>
      </c>
      <c r="CR57">
        <f t="shared" si="94"/>
        <v>0</v>
      </c>
      <c r="CS57">
        <f t="shared" si="95"/>
        <v>0</v>
      </c>
      <c r="CT57">
        <f t="shared" si="96"/>
        <v>0</v>
      </c>
      <c r="CU57">
        <f t="shared" si="97"/>
        <v>0</v>
      </c>
      <c r="CV57">
        <f t="shared" si="98"/>
        <v>0</v>
      </c>
      <c r="CW57">
        <f t="shared" si="99"/>
        <v>0</v>
      </c>
      <c r="CX57">
        <f t="shared" si="100"/>
        <v>0</v>
      </c>
      <c r="CY57">
        <f t="shared" si="101"/>
        <v>0</v>
      </c>
      <c r="CZ57">
        <f t="shared" si="102"/>
        <v>0</v>
      </c>
      <c r="DN57">
        <v>0</v>
      </c>
      <c r="DO57">
        <v>0</v>
      </c>
      <c r="DP57">
        <v>1</v>
      </c>
      <c r="DQ57">
        <v>1</v>
      </c>
      <c r="DU57">
        <v>1009</v>
      </c>
      <c r="DV57" t="s">
        <v>144</v>
      </c>
      <c r="DW57" t="s">
        <v>144</v>
      </c>
      <c r="DX57">
        <v>1000</v>
      </c>
      <c r="EE57">
        <v>23493277</v>
      </c>
      <c r="EF57">
        <v>8</v>
      </c>
      <c r="EG57" t="s">
        <v>109</v>
      </c>
      <c r="EH57">
        <v>0</v>
      </c>
      <c r="EJ57">
        <v>1</v>
      </c>
      <c r="EK57">
        <v>500001</v>
      </c>
      <c r="EL57" t="s">
        <v>110</v>
      </c>
      <c r="EM57" t="s">
        <v>111</v>
      </c>
      <c r="EQ57">
        <v>0</v>
      </c>
      <c r="ER57">
        <v>11710.93</v>
      </c>
      <c r="ES57">
        <v>11710.93</v>
      </c>
      <c r="ET57">
        <v>0</v>
      </c>
      <c r="EU57">
        <v>0</v>
      </c>
      <c r="EV57">
        <v>0</v>
      </c>
      <c r="EW57">
        <v>0</v>
      </c>
      <c r="EX57">
        <v>0</v>
      </c>
      <c r="FQ57">
        <v>0</v>
      </c>
      <c r="FR57">
        <f t="shared" si="103"/>
        <v>0</v>
      </c>
      <c r="FS57">
        <v>0</v>
      </c>
      <c r="FX57">
        <v>0</v>
      </c>
      <c r="FY57">
        <v>0</v>
      </c>
      <c r="GD57">
        <v>0</v>
      </c>
      <c r="GF57">
        <v>-543193030</v>
      </c>
      <c r="GG57">
        <v>2</v>
      </c>
      <c r="GH57">
        <v>1</v>
      </c>
      <c r="GI57">
        <v>-2</v>
      </c>
      <c r="GJ57">
        <v>0</v>
      </c>
      <c r="GK57">
        <f>ROUND(R57*(R12)/100,2)</f>
        <v>0</v>
      </c>
      <c r="GL57">
        <f t="shared" si="104"/>
        <v>0</v>
      </c>
      <c r="GM57">
        <f t="shared" si="105"/>
        <v>41.11</v>
      </c>
      <c r="GN57">
        <f t="shared" si="106"/>
        <v>41.11</v>
      </c>
      <c r="GO57">
        <f t="shared" si="107"/>
        <v>0</v>
      </c>
      <c r="GP57">
        <f t="shared" si="108"/>
        <v>0</v>
      </c>
      <c r="GR57">
        <v>0</v>
      </c>
    </row>
    <row r="58" spans="1:200" ht="12.75">
      <c r="A58">
        <v>17</v>
      </c>
      <c r="B58">
        <v>1</v>
      </c>
      <c r="C58">
        <f>ROW(SmtRes!A156)</f>
        <v>156</v>
      </c>
      <c r="D58">
        <f>ROW(EtalonRes!A162)</f>
        <v>162</v>
      </c>
      <c r="E58" t="s">
        <v>180</v>
      </c>
      <c r="F58" t="s">
        <v>181</v>
      </c>
      <c r="G58" t="s">
        <v>182</v>
      </c>
      <c r="H58" t="s">
        <v>135</v>
      </c>
      <c r="I58">
        <v>0.27</v>
      </c>
      <c r="J58">
        <v>0</v>
      </c>
      <c r="O58">
        <f t="shared" si="77"/>
        <v>533.06</v>
      </c>
      <c r="P58">
        <f t="shared" si="78"/>
        <v>382.51</v>
      </c>
      <c r="Q58">
        <f t="shared" si="79"/>
        <v>4.61</v>
      </c>
      <c r="R58">
        <f t="shared" si="80"/>
        <v>0.09</v>
      </c>
      <c r="S58">
        <f t="shared" si="81"/>
        <v>145.94</v>
      </c>
      <c r="T58">
        <f t="shared" si="82"/>
        <v>0</v>
      </c>
      <c r="U58">
        <f t="shared" si="83"/>
        <v>16.73595</v>
      </c>
      <c r="V58">
        <f t="shared" si="84"/>
        <v>0.06075</v>
      </c>
      <c r="W58">
        <f t="shared" si="85"/>
        <v>0</v>
      </c>
      <c r="X58">
        <f t="shared" si="86"/>
        <v>138.73</v>
      </c>
      <c r="Y58">
        <f t="shared" si="87"/>
        <v>68.63</v>
      </c>
      <c r="AA58">
        <v>24182268</v>
      </c>
      <c r="AB58">
        <f t="shared" si="88"/>
        <v>1974.289</v>
      </c>
      <c r="AC58">
        <f t="shared" si="89"/>
        <v>1416.69</v>
      </c>
      <c r="AD58">
        <f>ROUND(((((ET58*1.25))-((EU58*1.25)))+AE58),6)</f>
        <v>17.0875</v>
      </c>
      <c r="AE58">
        <f>ROUND(((EU58*1.25)),6)</f>
        <v>0.325</v>
      </c>
      <c r="AF58">
        <f>ROUND(((EV58*1.15)),6)</f>
        <v>540.5115</v>
      </c>
      <c r="AG58">
        <f t="shared" si="90"/>
        <v>0</v>
      </c>
      <c r="AH58">
        <f>((EW58*1.15))</f>
        <v>61.98499999999999</v>
      </c>
      <c r="AI58">
        <f>((EX58*1.25))</f>
        <v>0.22499999999999998</v>
      </c>
      <c r="AJ58">
        <f t="shared" si="91"/>
        <v>0</v>
      </c>
      <c r="AK58">
        <v>1900.37</v>
      </c>
      <c r="AL58">
        <v>1416.69</v>
      </c>
      <c r="AM58">
        <v>13.67</v>
      </c>
      <c r="AN58">
        <v>0.26</v>
      </c>
      <c r="AO58">
        <v>470.01</v>
      </c>
      <c r="AP58">
        <v>0</v>
      </c>
      <c r="AQ58">
        <v>53.9</v>
      </c>
      <c r="AR58">
        <v>0.18</v>
      </c>
      <c r="AS58">
        <v>0</v>
      </c>
      <c r="AT58">
        <v>95</v>
      </c>
      <c r="AU58">
        <v>47</v>
      </c>
      <c r="AV58">
        <v>1</v>
      </c>
      <c r="AW58">
        <v>1</v>
      </c>
      <c r="AZ58">
        <v>1</v>
      </c>
      <c r="BA58">
        <v>1</v>
      </c>
      <c r="BB58">
        <v>1</v>
      </c>
      <c r="BC58">
        <v>1</v>
      </c>
      <c r="BH58">
        <v>0</v>
      </c>
      <c r="BI58">
        <v>1</v>
      </c>
      <c r="BJ58" t="s">
        <v>183</v>
      </c>
      <c r="BM58">
        <v>15001</v>
      </c>
      <c r="BN58">
        <v>0</v>
      </c>
      <c r="BP58">
        <v>0</v>
      </c>
      <c r="BQ58">
        <v>2</v>
      </c>
      <c r="BR58">
        <v>0</v>
      </c>
      <c r="BS58">
        <v>1</v>
      </c>
      <c r="BT58">
        <v>1</v>
      </c>
      <c r="BU58">
        <v>1</v>
      </c>
      <c r="BV58">
        <v>1</v>
      </c>
      <c r="BW58">
        <v>1</v>
      </c>
      <c r="BX58">
        <v>1</v>
      </c>
      <c r="BZ58">
        <v>105</v>
      </c>
      <c r="CA58">
        <v>55</v>
      </c>
      <c r="CF58">
        <v>0</v>
      </c>
      <c r="CG58">
        <v>0</v>
      </c>
      <c r="CM58">
        <v>0</v>
      </c>
      <c r="CN58" t="s">
        <v>767</v>
      </c>
      <c r="CO58">
        <v>0</v>
      </c>
      <c r="CP58">
        <f t="shared" si="92"/>
        <v>533.06</v>
      </c>
      <c r="CQ58">
        <f t="shared" si="93"/>
        <v>1416.69</v>
      </c>
      <c r="CR58">
        <f t="shared" si="94"/>
        <v>17.0875</v>
      </c>
      <c r="CS58">
        <f t="shared" si="95"/>
        <v>0.325</v>
      </c>
      <c r="CT58">
        <f t="shared" si="96"/>
        <v>540.5115</v>
      </c>
      <c r="CU58">
        <f t="shared" si="97"/>
        <v>0</v>
      </c>
      <c r="CV58">
        <f t="shared" si="98"/>
        <v>61.98499999999999</v>
      </c>
      <c r="CW58">
        <f t="shared" si="99"/>
        <v>0.22499999999999998</v>
      </c>
      <c r="CX58">
        <f t="shared" si="100"/>
        <v>0</v>
      </c>
      <c r="CY58">
        <f t="shared" si="101"/>
        <v>138.7285</v>
      </c>
      <c r="CZ58">
        <f t="shared" si="102"/>
        <v>68.6341</v>
      </c>
      <c r="DE58" t="s">
        <v>99</v>
      </c>
      <c r="DF58" t="s">
        <v>99</v>
      </c>
      <c r="DG58" t="s">
        <v>100</v>
      </c>
      <c r="DI58" t="s">
        <v>100</v>
      </c>
      <c r="DJ58" t="s">
        <v>99</v>
      </c>
      <c r="DN58">
        <v>0</v>
      </c>
      <c r="DO58">
        <v>0</v>
      </c>
      <c r="DP58">
        <v>1</v>
      </c>
      <c r="DQ58">
        <v>1</v>
      </c>
      <c r="DU58">
        <v>1005</v>
      </c>
      <c r="DV58" t="s">
        <v>135</v>
      </c>
      <c r="DW58" t="s">
        <v>135</v>
      </c>
      <c r="DX58">
        <v>100</v>
      </c>
      <c r="EE58">
        <v>23493370</v>
      </c>
      <c r="EF58">
        <v>2</v>
      </c>
      <c r="EG58" t="s">
        <v>55</v>
      </c>
      <c r="EH58">
        <v>0</v>
      </c>
      <c r="EJ58">
        <v>1</v>
      </c>
      <c r="EK58">
        <v>15001</v>
      </c>
      <c r="EL58" t="s">
        <v>56</v>
      </c>
      <c r="EM58" t="s">
        <v>57</v>
      </c>
      <c r="EO58" t="s">
        <v>103</v>
      </c>
      <c r="EQ58">
        <v>0</v>
      </c>
      <c r="ER58">
        <v>1900.37</v>
      </c>
      <c r="ES58">
        <v>1416.69</v>
      </c>
      <c r="ET58">
        <v>13.67</v>
      </c>
      <c r="EU58">
        <v>0.26</v>
      </c>
      <c r="EV58">
        <v>470.01</v>
      </c>
      <c r="EW58">
        <v>53.9</v>
      </c>
      <c r="EX58">
        <v>0.18</v>
      </c>
      <c r="EY58">
        <v>0</v>
      </c>
      <c r="FQ58">
        <v>0</v>
      </c>
      <c r="FR58">
        <f t="shared" si="103"/>
        <v>0</v>
      </c>
      <c r="FS58">
        <v>0</v>
      </c>
      <c r="FT58" t="s">
        <v>59</v>
      </c>
      <c r="FU58" t="s">
        <v>60</v>
      </c>
      <c r="FX58">
        <v>94.5</v>
      </c>
      <c r="FY58">
        <v>46.75</v>
      </c>
      <c r="GD58">
        <v>0</v>
      </c>
      <c r="GF58">
        <v>1496361991</v>
      </c>
      <c r="GG58">
        <v>2</v>
      </c>
      <c r="GH58">
        <v>1</v>
      </c>
      <c r="GI58">
        <v>-2</v>
      </c>
      <c r="GJ58">
        <v>0</v>
      </c>
      <c r="GK58">
        <f>ROUND(R58*(R12)/100,2)</f>
        <v>0</v>
      </c>
      <c r="GL58">
        <f t="shared" si="104"/>
        <v>0</v>
      </c>
      <c r="GM58">
        <f t="shared" si="105"/>
        <v>740.42</v>
      </c>
      <c r="GN58">
        <f t="shared" si="106"/>
        <v>740.42</v>
      </c>
      <c r="GO58">
        <f t="shared" si="107"/>
        <v>0</v>
      </c>
      <c r="GP58">
        <f t="shared" si="108"/>
        <v>0</v>
      </c>
      <c r="GR58">
        <v>0</v>
      </c>
    </row>
    <row r="59" spans="1:200" ht="12.75">
      <c r="A59">
        <v>17</v>
      </c>
      <c r="B59">
        <v>1</v>
      </c>
      <c r="C59">
        <f>ROW(SmtRes!A162)</f>
        <v>162</v>
      </c>
      <c r="D59">
        <f>ROW(EtalonRes!A168)</f>
        <v>168</v>
      </c>
      <c r="E59" t="s">
        <v>184</v>
      </c>
      <c r="F59" t="s">
        <v>185</v>
      </c>
      <c r="G59" t="s">
        <v>186</v>
      </c>
      <c r="H59" t="s">
        <v>44</v>
      </c>
      <c r="I59">
        <v>0.834</v>
      </c>
      <c r="J59">
        <v>0</v>
      </c>
      <c r="O59">
        <f t="shared" si="77"/>
        <v>6841.84</v>
      </c>
      <c r="P59">
        <f t="shared" si="78"/>
        <v>5514.91</v>
      </c>
      <c r="Q59">
        <f t="shared" si="79"/>
        <v>428.75</v>
      </c>
      <c r="R59">
        <f t="shared" si="80"/>
        <v>10.39</v>
      </c>
      <c r="S59">
        <f t="shared" si="81"/>
        <v>898.18</v>
      </c>
      <c r="T59">
        <f t="shared" si="82"/>
        <v>0</v>
      </c>
      <c r="U59">
        <f t="shared" si="83"/>
        <v>98.26938599999998</v>
      </c>
      <c r="V59">
        <f t="shared" si="84"/>
        <v>5.566949999999999</v>
      </c>
      <c r="W59">
        <f t="shared" si="85"/>
        <v>0</v>
      </c>
      <c r="X59">
        <f t="shared" si="86"/>
        <v>863.14</v>
      </c>
      <c r="Y59">
        <f t="shared" si="87"/>
        <v>427.03</v>
      </c>
      <c r="AA59">
        <v>24182268</v>
      </c>
      <c r="AB59">
        <f t="shared" si="88"/>
        <v>8203.6395</v>
      </c>
      <c r="AC59">
        <f t="shared" si="89"/>
        <v>6612.6</v>
      </c>
      <c r="AD59">
        <f>ROUND(((((ET59*1.25))-((EU59*1.25)))+AE59),6)</f>
        <v>514.0875</v>
      </c>
      <c r="AE59">
        <f>ROUND(((EU59*1.25)),6)</f>
        <v>12.4625</v>
      </c>
      <c r="AF59">
        <f>ROUND(((EV59*1.15)),6)</f>
        <v>1076.952</v>
      </c>
      <c r="AG59">
        <f t="shared" si="90"/>
        <v>0</v>
      </c>
      <c r="AH59">
        <f>((EW59*1.15))</f>
        <v>117.82899999999998</v>
      </c>
      <c r="AI59">
        <f>((EX59*1.25))</f>
        <v>6.675</v>
      </c>
      <c r="AJ59">
        <f t="shared" si="91"/>
        <v>0</v>
      </c>
      <c r="AK59">
        <v>7960.35</v>
      </c>
      <c r="AL59">
        <v>6612.6</v>
      </c>
      <c r="AM59">
        <v>411.27</v>
      </c>
      <c r="AN59">
        <v>9.97</v>
      </c>
      <c r="AO59">
        <v>936.48</v>
      </c>
      <c r="AP59">
        <v>0</v>
      </c>
      <c r="AQ59">
        <v>102.46</v>
      </c>
      <c r="AR59">
        <v>5.34</v>
      </c>
      <c r="AS59">
        <v>0</v>
      </c>
      <c r="AT59">
        <v>95</v>
      </c>
      <c r="AU59">
        <v>47</v>
      </c>
      <c r="AV59">
        <v>1</v>
      </c>
      <c r="AW59">
        <v>1</v>
      </c>
      <c r="AZ59">
        <v>1</v>
      </c>
      <c r="BA59">
        <v>1</v>
      </c>
      <c r="BB59">
        <v>1</v>
      </c>
      <c r="BC59">
        <v>1</v>
      </c>
      <c r="BH59">
        <v>0</v>
      </c>
      <c r="BI59">
        <v>1</v>
      </c>
      <c r="BJ59" t="s">
        <v>187</v>
      </c>
      <c r="BM59">
        <v>15001</v>
      </c>
      <c r="BN59">
        <v>0</v>
      </c>
      <c r="BP59">
        <v>0</v>
      </c>
      <c r="BQ59">
        <v>2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Z59">
        <v>105</v>
      </c>
      <c r="CA59">
        <v>55</v>
      </c>
      <c r="CF59">
        <v>0</v>
      </c>
      <c r="CG59">
        <v>0</v>
      </c>
      <c r="CM59">
        <v>0</v>
      </c>
      <c r="CN59" t="s">
        <v>767</v>
      </c>
      <c r="CO59">
        <v>0</v>
      </c>
      <c r="CP59">
        <f t="shared" si="92"/>
        <v>6841.84</v>
      </c>
      <c r="CQ59">
        <f t="shared" si="93"/>
        <v>6612.6</v>
      </c>
      <c r="CR59">
        <f t="shared" si="94"/>
        <v>514.0875</v>
      </c>
      <c r="CS59">
        <f t="shared" si="95"/>
        <v>12.4625</v>
      </c>
      <c r="CT59">
        <f t="shared" si="96"/>
        <v>1076.952</v>
      </c>
      <c r="CU59">
        <f t="shared" si="97"/>
        <v>0</v>
      </c>
      <c r="CV59">
        <f t="shared" si="98"/>
        <v>117.82899999999998</v>
      </c>
      <c r="CW59">
        <f t="shared" si="99"/>
        <v>6.675</v>
      </c>
      <c r="CX59">
        <f t="shared" si="100"/>
        <v>0</v>
      </c>
      <c r="CY59">
        <f t="shared" si="101"/>
        <v>863.1415</v>
      </c>
      <c r="CZ59">
        <f t="shared" si="102"/>
        <v>427.02789999999993</v>
      </c>
      <c r="DE59" t="s">
        <v>99</v>
      </c>
      <c r="DF59" t="s">
        <v>99</v>
      </c>
      <c r="DG59" t="s">
        <v>100</v>
      </c>
      <c r="DI59" t="s">
        <v>100</v>
      </c>
      <c r="DJ59" t="s">
        <v>99</v>
      </c>
      <c r="DN59">
        <v>0</v>
      </c>
      <c r="DO59">
        <v>0</v>
      </c>
      <c r="DP59">
        <v>1</v>
      </c>
      <c r="DQ59">
        <v>1</v>
      </c>
      <c r="DU59">
        <v>1013</v>
      </c>
      <c r="DV59" t="s">
        <v>44</v>
      </c>
      <c r="DW59" t="s">
        <v>44</v>
      </c>
      <c r="DX59">
        <v>1</v>
      </c>
      <c r="EE59">
        <v>23493370</v>
      </c>
      <c r="EF59">
        <v>2</v>
      </c>
      <c r="EG59" t="s">
        <v>55</v>
      </c>
      <c r="EH59">
        <v>0</v>
      </c>
      <c r="EJ59">
        <v>1</v>
      </c>
      <c r="EK59">
        <v>15001</v>
      </c>
      <c r="EL59" t="s">
        <v>56</v>
      </c>
      <c r="EM59" t="s">
        <v>57</v>
      </c>
      <c r="EO59" t="s">
        <v>103</v>
      </c>
      <c r="EQ59">
        <v>0</v>
      </c>
      <c r="ER59">
        <v>7960.35</v>
      </c>
      <c r="ES59">
        <v>6612.6</v>
      </c>
      <c r="ET59">
        <v>411.27</v>
      </c>
      <c r="EU59">
        <v>9.97</v>
      </c>
      <c r="EV59">
        <v>936.48</v>
      </c>
      <c r="EW59">
        <v>102.46</v>
      </c>
      <c r="EX59">
        <v>5.34</v>
      </c>
      <c r="EY59">
        <v>0</v>
      </c>
      <c r="FQ59">
        <v>0</v>
      </c>
      <c r="FR59">
        <f t="shared" si="103"/>
        <v>0</v>
      </c>
      <c r="FS59">
        <v>0</v>
      </c>
      <c r="FT59" t="s">
        <v>59</v>
      </c>
      <c r="FU59" t="s">
        <v>60</v>
      </c>
      <c r="FX59">
        <v>94.5</v>
      </c>
      <c r="FY59">
        <v>46.75</v>
      </c>
      <c r="GD59">
        <v>0</v>
      </c>
      <c r="GF59">
        <v>867890664</v>
      </c>
      <c r="GG59">
        <v>2</v>
      </c>
      <c r="GH59">
        <v>1</v>
      </c>
      <c r="GI59">
        <v>-2</v>
      </c>
      <c r="GJ59">
        <v>0</v>
      </c>
      <c r="GK59">
        <f>ROUND(R59*(R12)/100,2)</f>
        <v>0</v>
      </c>
      <c r="GL59">
        <f t="shared" si="104"/>
        <v>0</v>
      </c>
      <c r="GM59">
        <f t="shared" si="105"/>
        <v>8132.01</v>
      </c>
      <c r="GN59">
        <f t="shared" si="106"/>
        <v>8132.01</v>
      </c>
      <c r="GO59">
        <f t="shared" si="107"/>
        <v>0</v>
      </c>
      <c r="GP59">
        <f t="shared" si="108"/>
        <v>0</v>
      </c>
      <c r="GR59">
        <v>0</v>
      </c>
    </row>
    <row r="60" spans="1:200" ht="12.75">
      <c r="A60">
        <v>17</v>
      </c>
      <c r="B60">
        <v>1</v>
      </c>
      <c r="C60">
        <f>ROW(SmtRes!A185)</f>
        <v>185</v>
      </c>
      <c r="D60">
        <f>ROW(EtalonRes!A190)</f>
        <v>190</v>
      </c>
      <c r="E60" t="s">
        <v>188</v>
      </c>
      <c r="F60" t="s">
        <v>189</v>
      </c>
      <c r="G60" s="14" t="s">
        <v>776</v>
      </c>
      <c r="H60" t="s">
        <v>190</v>
      </c>
      <c r="I60">
        <v>0.739</v>
      </c>
      <c r="J60">
        <v>0</v>
      </c>
      <c r="O60">
        <f t="shared" si="77"/>
        <v>5185.84</v>
      </c>
      <c r="P60">
        <f t="shared" si="78"/>
        <v>4436.53</v>
      </c>
      <c r="Q60">
        <f t="shared" si="79"/>
        <v>22.23</v>
      </c>
      <c r="R60">
        <f t="shared" si="80"/>
        <v>0</v>
      </c>
      <c r="S60">
        <f t="shared" si="81"/>
        <v>727.08</v>
      </c>
      <c r="T60">
        <f t="shared" si="82"/>
        <v>0</v>
      </c>
      <c r="U60">
        <f t="shared" si="83"/>
        <v>82.43545</v>
      </c>
      <c r="V60">
        <f t="shared" si="84"/>
        <v>0</v>
      </c>
      <c r="W60">
        <f t="shared" si="85"/>
        <v>0</v>
      </c>
      <c r="X60">
        <f t="shared" si="86"/>
        <v>770.7</v>
      </c>
      <c r="Y60">
        <f t="shared" si="87"/>
        <v>392.62</v>
      </c>
      <c r="AA60">
        <v>24182268</v>
      </c>
      <c r="AB60">
        <f t="shared" si="88"/>
        <v>7017.3885</v>
      </c>
      <c r="AC60">
        <f t="shared" si="89"/>
        <v>6003.43</v>
      </c>
      <c r="AD60">
        <f>ROUND(((((ET60*1.25))-((EU60*1.25)))+AE60),6)</f>
        <v>30.0875</v>
      </c>
      <c r="AE60">
        <f>ROUND(((EU60*1.25)),6)</f>
        <v>0</v>
      </c>
      <c r="AF60">
        <f>ROUND(((EV60*1.15)),6)</f>
        <v>983.871</v>
      </c>
      <c r="AG60">
        <f t="shared" si="90"/>
        <v>0</v>
      </c>
      <c r="AH60">
        <f>((EW60*1.15))</f>
        <v>111.55</v>
      </c>
      <c r="AI60">
        <f>((EX60*1.25))</f>
        <v>0</v>
      </c>
      <c r="AJ60">
        <f t="shared" si="91"/>
        <v>0</v>
      </c>
      <c r="AK60">
        <v>6883.04</v>
      </c>
      <c r="AL60">
        <v>6003.43</v>
      </c>
      <c r="AM60">
        <v>24.07</v>
      </c>
      <c r="AN60">
        <v>0</v>
      </c>
      <c r="AO60">
        <v>855.54</v>
      </c>
      <c r="AP60">
        <v>0</v>
      </c>
      <c r="AQ60">
        <v>97</v>
      </c>
      <c r="AR60">
        <v>0</v>
      </c>
      <c r="AS60">
        <v>0</v>
      </c>
      <c r="AT60">
        <v>106</v>
      </c>
      <c r="AU60">
        <v>54</v>
      </c>
      <c r="AV60">
        <v>1</v>
      </c>
      <c r="AW60">
        <v>1</v>
      </c>
      <c r="AZ60">
        <v>1</v>
      </c>
      <c r="BA60">
        <v>1</v>
      </c>
      <c r="BB60">
        <v>1</v>
      </c>
      <c r="BC60">
        <v>1</v>
      </c>
      <c r="BH60">
        <v>0</v>
      </c>
      <c r="BI60">
        <v>1</v>
      </c>
      <c r="BJ60" t="s">
        <v>191</v>
      </c>
      <c r="BM60">
        <v>10001</v>
      </c>
      <c r="BN60">
        <v>0</v>
      </c>
      <c r="BP60">
        <v>0</v>
      </c>
      <c r="BQ60">
        <v>2</v>
      </c>
      <c r="BR60">
        <v>0</v>
      </c>
      <c r="BS60">
        <v>1</v>
      </c>
      <c r="BT60">
        <v>1</v>
      </c>
      <c r="BU60">
        <v>1</v>
      </c>
      <c r="BV60">
        <v>1</v>
      </c>
      <c r="BW60">
        <v>1</v>
      </c>
      <c r="BX60">
        <v>1</v>
      </c>
      <c r="BZ60">
        <v>118</v>
      </c>
      <c r="CA60">
        <v>63</v>
      </c>
      <c r="CF60">
        <v>0</v>
      </c>
      <c r="CG60">
        <v>0</v>
      </c>
      <c r="CM60">
        <v>0</v>
      </c>
      <c r="CN60" t="s">
        <v>767</v>
      </c>
      <c r="CO60">
        <v>0</v>
      </c>
      <c r="CP60">
        <f t="shared" si="92"/>
        <v>5185.839999999999</v>
      </c>
      <c r="CQ60">
        <f t="shared" si="93"/>
        <v>6003.43</v>
      </c>
      <c r="CR60">
        <f t="shared" si="94"/>
        <v>30.0875</v>
      </c>
      <c r="CS60">
        <f t="shared" si="95"/>
        <v>0</v>
      </c>
      <c r="CT60">
        <f t="shared" si="96"/>
        <v>983.871</v>
      </c>
      <c r="CU60">
        <f t="shared" si="97"/>
        <v>0</v>
      </c>
      <c r="CV60">
        <f t="shared" si="98"/>
        <v>111.55</v>
      </c>
      <c r="CW60">
        <f t="shared" si="99"/>
        <v>0</v>
      </c>
      <c r="CX60">
        <f t="shared" si="100"/>
        <v>0</v>
      </c>
      <c r="CY60">
        <f t="shared" si="101"/>
        <v>770.7048000000001</v>
      </c>
      <c r="CZ60">
        <f t="shared" si="102"/>
        <v>392.6232</v>
      </c>
      <c r="DE60" t="s">
        <v>99</v>
      </c>
      <c r="DF60" t="s">
        <v>99</v>
      </c>
      <c r="DG60" t="s">
        <v>100</v>
      </c>
      <c r="DI60" t="s">
        <v>100</v>
      </c>
      <c r="DJ60" t="s">
        <v>99</v>
      </c>
      <c r="DN60">
        <v>0</v>
      </c>
      <c r="DO60">
        <v>0</v>
      </c>
      <c r="DP60">
        <v>1</v>
      </c>
      <c r="DQ60">
        <v>1</v>
      </c>
      <c r="DU60">
        <v>1005</v>
      </c>
      <c r="DV60" t="s">
        <v>190</v>
      </c>
      <c r="DW60" t="s">
        <v>190</v>
      </c>
      <c r="DX60">
        <v>100</v>
      </c>
      <c r="EE60">
        <v>23493344</v>
      </c>
      <c r="EF60">
        <v>2</v>
      </c>
      <c r="EG60" t="s">
        <v>55</v>
      </c>
      <c r="EH60">
        <v>0</v>
      </c>
      <c r="EJ60">
        <v>1</v>
      </c>
      <c r="EK60">
        <v>10001</v>
      </c>
      <c r="EL60" t="s">
        <v>101</v>
      </c>
      <c r="EM60" t="s">
        <v>102</v>
      </c>
      <c r="EO60" t="s">
        <v>103</v>
      </c>
      <c r="EQ60">
        <v>0</v>
      </c>
      <c r="ER60">
        <v>6883.04</v>
      </c>
      <c r="ES60">
        <v>6003.43</v>
      </c>
      <c r="ET60">
        <v>24.07</v>
      </c>
      <c r="EU60">
        <v>0</v>
      </c>
      <c r="EV60">
        <v>855.54</v>
      </c>
      <c r="EW60">
        <v>97</v>
      </c>
      <c r="EX60">
        <v>0</v>
      </c>
      <c r="EY60">
        <v>0</v>
      </c>
      <c r="FQ60">
        <v>0</v>
      </c>
      <c r="FR60">
        <f t="shared" si="103"/>
        <v>0</v>
      </c>
      <c r="FS60">
        <v>0</v>
      </c>
      <c r="FT60" t="s">
        <v>59</v>
      </c>
      <c r="FU60" t="s">
        <v>60</v>
      </c>
      <c r="FX60">
        <v>106.2</v>
      </c>
      <c r="FY60">
        <v>53.55</v>
      </c>
      <c r="GD60">
        <v>0</v>
      </c>
      <c r="GF60">
        <v>-483075142</v>
      </c>
      <c r="GG60">
        <v>2</v>
      </c>
      <c r="GH60">
        <v>1</v>
      </c>
      <c r="GI60">
        <v>-2</v>
      </c>
      <c r="GJ60">
        <v>0</v>
      </c>
      <c r="GK60">
        <f>ROUND(R60*(R12)/100,2)</f>
        <v>0</v>
      </c>
      <c r="GL60">
        <f t="shared" si="104"/>
        <v>0</v>
      </c>
      <c r="GM60">
        <f t="shared" si="105"/>
        <v>6349.16</v>
      </c>
      <c r="GN60">
        <f t="shared" si="106"/>
        <v>6349.16</v>
      </c>
      <c r="GO60">
        <f t="shared" si="107"/>
        <v>0</v>
      </c>
      <c r="GP60">
        <f t="shared" si="108"/>
        <v>0</v>
      </c>
      <c r="GR60">
        <v>0</v>
      </c>
    </row>
    <row r="61" spans="1:200" ht="12.75">
      <c r="A61">
        <v>18</v>
      </c>
      <c r="B61">
        <v>1</v>
      </c>
      <c r="C61">
        <v>183</v>
      </c>
      <c r="E61" t="s">
        <v>192</v>
      </c>
      <c r="F61" t="s">
        <v>193</v>
      </c>
      <c r="G61" t="s">
        <v>194</v>
      </c>
      <c r="H61" t="s">
        <v>195</v>
      </c>
      <c r="I61">
        <f>I60*J61</f>
        <v>60</v>
      </c>
      <c r="J61">
        <v>81.19079837618403</v>
      </c>
      <c r="O61">
        <f t="shared" si="77"/>
        <v>44.4</v>
      </c>
      <c r="P61">
        <f t="shared" si="78"/>
        <v>44.4</v>
      </c>
      <c r="Q61">
        <f t="shared" si="79"/>
        <v>0</v>
      </c>
      <c r="R61">
        <f t="shared" si="80"/>
        <v>0</v>
      </c>
      <c r="S61">
        <f t="shared" si="81"/>
        <v>0</v>
      </c>
      <c r="T61">
        <f t="shared" si="82"/>
        <v>0</v>
      </c>
      <c r="U61">
        <f t="shared" si="83"/>
        <v>0</v>
      </c>
      <c r="V61">
        <f t="shared" si="84"/>
        <v>0</v>
      </c>
      <c r="W61">
        <f t="shared" si="85"/>
        <v>0</v>
      </c>
      <c r="X61">
        <f t="shared" si="86"/>
        <v>0</v>
      </c>
      <c r="Y61">
        <f t="shared" si="87"/>
        <v>0</v>
      </c>
      <c r="AA61">
        <v>24182268</v>
      </c>
      <c r="AB61">
        <f t="shared" si="88"/>
        <v>0.74</v>
      </c>
      <c r="AC61">
        <f t="shared" si="89"/>
        <v>0.74</v>
      </c>
      <c r="AD61">
        <f>ROUND((((ET61)-(EU61))+AE61),6)</f>
        <v>0</v>
      </c>
      <c r="AE61">
        <f aca="true" t="shared" si="109" ref="AE61:AF63">ROUND((EU61),6)</f>
        <v>0</v>
      </c>
      <c r="AF61">
        <f t="shared" si="109"/>
        <v>0</v>
      </c>
      <c r="AG61">
        <f t="shared" si="90"/>
        <v>0</v>
      </c>
      <c r="AH61">
        <f aca="true" t="shared" si="110" ref="AH61:AI63">(EW61)</f>
        <v>0</v>
      </c>
      <c r="AI61">
        <f t="shared" si="110"/>
        <v>0</v>
      </c>
      <c r="AJ61">
        <f t="shared" si="91"/>
        <v>0</v>
      </c>
      <c r="AK61">
        <v>0.74</v>
      </c>
      <c r="AL61">
        <v>0.74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1</v>
      </c>
      <c r="AW61">
        <v>1</v>
      </c>
      <c r="AZ61">
        <v>1</v>
      </c>
      <c r="BA61">
        <v>1</v>
      </c>
      <c r="BB61">
        <v>1</v>
      </c>
      <c r="BC61">
        <v>1</v>
      </c>
      <c r="BH61">
        <v>3</v>
      </c>
      <c r="BI61">
        <v>1</v>
      </c>
      <c r="BJ61" t="s">
        <v>196</v>
      </c>
      <c r="BM61">
        <v>500001</v>
      </c>
      <c r="BN61">
        <v>0</v>
      </c>
      <c r="BP61">
        <v>0</v>
      </c>
      <c r="BQ61">
        <v>8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Z61">
        <v>0</v>
      </c>
      <c r="CA61">
        <v>0</v>
      </c>
      <c r="CF61">
        <v>0</v>
      </c>
      <c r="CG61">
        <v>0</v>
      </c>
      <c r="CM61">
        <v>0</v>
      </c>
      <c r="CO61">
        <v>0</v>
      </c>
      <c r="CP61">
        <f t="shared" si="92"/>
        <v>44.4</v>
      </c>
      <c r="CQ61">
        <f t="shared" si="93"/>
        <v>0.74</v>
      </c>
      <c r="CR61">
        <f t="shared" si="94"/>
        <v>0</v>
      </c>
      <c r="CS61">
        <f t="shared" si="95"/>
        <v>0</v>
      </c>
      <c r="CT61">
        <f t="shared" si="96"/>
        <v>0</v>
      </c>
      <c r="CU61">
        <f t="shared" si="97"/>
        <v>0</v>
      </c>
      <c r="CV61">
        <f t="shared" si="98"/>
        <v>0</v>
      </c>
      <c r="CW61">
        <f t="shared" si="99"/>
        <v>0</v>
      </c>
      <c r="CX61">
        <f t="shared" si="100"/>
        <v>0</v>
      </c>
      <c r="CY61">
        <f t="shared" si="101"/>
        <v>0</v>
      </c>
      <c r="CZ61">
        <f t="shared" si="102"/>
        <v>0</v>
      </c>
      <c r="DN61">
        <v>0</v>
      </c>
      <c r="DO61">
        <v>0</v>
      </c>
      <c r="DP61">
        <v>1</v>
      </c>
      <c r="DQ61">
        <v>1</v>
      </c>
      <c r="DU61">
        <v>1010</v>
      </c>
      <c r="DV61" t="s">
        <v>195</v>
      </c>
      <c r="DW61" t="s">
        <v>195</v>
      </c>
      <c r="DX61">
        <v>1</v>
      </c>
      <c r="EE61">
        <v>23493277</v>
      </c>
      <c r="EF61">
        <v>8</v>
      </c>
      <c r="EG61" t="s">
        <v>109</v>
      </c>
      <c r="EH61">
        <v>0</v>
      </c>
      <c r="EJ61">
        <v>1</v>
      </c>
      <c r="EK61">
        <v>500001</v>
      </c>
      <c r="EL61" t="s">
        <v>110</v>
      </c>
      <c r="EM61" t="s">
        <v>111</v>
      </c>
      <c r="EQ61">
        <v>0</v>
      </c>
      <c r="ER61">
        <v>0.74</v>
      </c>
      <c r="ES61">
        <v>0.74</v>
      </c>
      <c r="ET61">
        <v>0</v>
      </c>
      <c r="EU61">
        <v>0</v>
      </c>
      <c r="EV61">
        <v>0</v>
      </c>
      <c r="EW61">
        <v>0</v>
      </c>
      <c r="EX61">
        <v>0</v>
      </c>
      <c r="FQ61">
        <v>0</v>
      </c>
      <c r="FR61">
        <f t="shared" si="103"/>
        <v>0</v>
      </c>
      <c r="FS61">
        <v>0</v>
      </c>
      <c r="FX61">
        <v>0</v>
      </c>
      <c r="FY61">
        <v>0</v>
      </c>
      <c r="GD61">
        <v>0</v>
      </c>
      <c r="GF61">
        <v>714316232</v>
      </c>
      <c r="GG61">
        <v>2</v>
      </c>
      <c r="GH61">
        <v>1</v>
      </c>
      <c r="GI61">
        <v>-2</v>
      </c>
      <c r="GJ61">
        <v>0</v>
      </c>
      <c r="GK61">
        <f>ROUND(R61*(R12)/100,2)</f>
        <v>0</v>
      </c>
      <c r="GL61">
        <f t="shared" si="104"/>
        <v>0</v>
      </c>
      <c r="GM61">
        <f t="shared" si="105"/>
        <v>44.4</v>
      </c>
      <c r="GN61">
        <f t="shared" si="106"/>
        <v>44.4</v>
      </c>
      <c r="GO61">
        <f t="shared" si="107"/>
        <v>0</v>
      </c>
      <c r="GP61">
        <f t="shared" si="108"/>
        <v>0</v>
      </c>
      <c r="GR61">
        <v>0</v>
      </c>
    </row>
    <row r="62" spans="1:200" ht="12.75">
      <c r="A62">
        <v>18</v>
      </c>
      <c r="B62">
        <v>1</v>
      </c>
      <c r="C62">
        <v>174</v>
      </c>
      <c r="E62" t="s">
        <v>197</v>
      </c>
      <c r="F62" t="s">
        <v>105</v>
      </c>
      <c r="G62" t="s">
        <v>106</v>
      </c>
      <c r="H62" t="s">
        <v>107</v>
      </c>
      <c r="I62">
        <f>I60*J62</f>
        <v>-82.029</v>
      </c>
      <c r="J62">
        <v>-111</v>
      </c>
      <c r="O62">
        <f t="shared" si="77"/>
        <v>-1469.14</v>
      </c>
      <c r="P62">
        <f t="shared" si="78"/>
        <v>-1469.14</v>
      </c>
      <c r="Q62">
        <f t="shared" si="79"/>
        <v>0</v>
      </c>
      <c r="R62">
        <f t="shared" si="80"/>
        <v>0</v>
      </c>
      <c r="S62">
        <f t="shared" si="81"/>
        <v>0</v>
      </c>
      <c r="T62">
        <f t="shared" si="82"/>
        <v>0</v>
      </c>
      <c r="U62">
        <f t="shared" si="83"/>
        <v>0</v>
      </c>
      <c r="V62">
        <f t="shared" si="84"/>
        <v>0</v>
      </c>
      <c r="W62">
        <f t="shared" si="85"/>
        <v>0</v>
      </c>
      <c r="X62">
        <f t="shared" si="86"/>
        <v>0</v>
      </c>
      <c r="Y62">
        <f t="shared" si="87"/>
        <v>0</v>
      </c>
      <c r="AA62">
        <v>24182268</v>
      </c>
      <c r="AB62">
        <f t="shared" si="88"/>
        <v>17.91</v>
      </c>
      <c r="AC62">
        <f t="shared" si="89"/>
        <v>17.91</v>
      </c>
      <c r="AD62">
        <f>ROUND((((ET62)-(EU62))+AE62),6)</f>
        <v>0</v>
      </c>
      <c r="AE62">
        <f t="shared" si="109"/>
        <v>0</v>
      </c>
      <c r="AF62">
        <f t="shared" si="109"/>
        <v>0</v>
      </c>
      <c r="AG62">
        <f t="shared" si="90"/>
        <v>0</v>
      </c>
      <c r="AH62">
        <f t="shared" si="110"/>
        <v>0</v>
      </c>
      <c r="AI62">
        <f t="shared" si="110"/>
        <v>0</v>
      </c>
      <c r="AJ62">
        <f t="shared" si="91"/>
        <v>0</v>
      </c>
      <c r="AK62">
        <v>17.91</v>
      </c>
      <c r="AL62">
        <v>17.91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1</v>
      </c>
      <c r="AW62">
        <v>1</v>
      </c>
      <c r="AZ62">
        <v>1</v>
      </c>
      <c r="BA62">
        <v>1</v>
      </c>
      <c r="BB62">
        <v>1</v>
      </c>
      <c r="BC62">
        <v>1</v>
      </c>
      <c r="BH62">
        <v>3</v>
      </c>
      <c r="BI62">
        <v>1</v>
      </c>
      <c r="BJ62" t="s">
        <v>108</v>
      </c>
      <c r="BM62">
        <v>500001</v>
      </c>
      <c r="BN62">
        <v>0</v>
      </c>
      <c r="BP62">
        <v>0</v>
      </c>
      <c r="BQ62">
        <v>8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Z62">
        <v>0</v>
      </c>
      <c r="CA62">
        <v>0</v>
      </c>
      <c r="CF62">
        <v>0</v>
      </c>
      <c r="CG62">
        <v>0</v>
      </c>
      <c r="CM62">
        <v>0</v>
      </c>
      <c r="CO62">
        <v>0</v>
      </c>
      <c r="CP62">
        <f t="shared" si="92"/>
        <v>-1469.14</v>
      </c>
      <c r="CQ62">
        <f t="shared" si="93"/>
        <v>17.91</v>
      </c>
      <c r="CR62">
        <f t="shared" si="94"/>
        <v>0</v>
      </c>
      <c r="CS62">
        <f t="shared" si="95"/>
        <v>0</v>
      </c>
      <c r="CT62">
        <f t="shared" si="96"/>
        <v>0</v>
      </c>
      <c r="CU62">
        <f t="shared" si="97"/>
        <v>0</v>
      </c>
      <c r="CV62">
        <f t="shared" si="98"/>
        <v>0</v>
      </c>
      <c r="CW62">
        <f t="shared" si="99"/>
        <v>0</v>
      </c>
      <c r="CX62">
        <f t="shared" si="100"/>
        <v>0</v>
      </c>
      <c r="CY62">
        <f t="shared" si="101"/>
        <v>0</v>
      </c>
      <c r="CZ62">
        <f t="shared" si="102"/>
        <v>0</v>
      </c>
      <c r="DN62">
        <v>0</v>
      </c>
      <c r="DO62">
        <v>0</v>
      </c>
      <c r="DP62">
        <v>1</v>
      </c>
      <c r="DQ62">
        <v>1</v>
      </c>
      <c r="DU62">
        <v>1005</v>
      </c>
      <c r="DV62" t="s">
        <v>107</v>
      </c>
      <c r="DW62" t="s">
        <v>107</v>
      </c>
      <c r="DX62">
        <v>1</v>
      </c>
      <c r="EE62">
        <v>23493277</v>
      </c>
      <c r="EF62">
        <v>8</v>
      </c>
      <c r="EG62" t="s">
        <v>109</v>
      </c>
      <c r="EH62">
        <v>0</v>
      </c>
      <c r="EJ62">
        <v>1</v>
      </c>
      <c r="EK62">
        <v>500001</v>
      </c>
      <c r="EL62" t="s">
        <v>110</v>
      </c>
      <c r="EM62" t="s">
        <v>111</v>
      </c>
      <c r="EQ62">
        <v>0</v>
      </c>
      <c r="ER62">
        <v>17.91</v>
      </c>
      <c r="ES62">
        <v>17.91</v>
      </c>
      <c r="ET62">
        <v>0</v>
      </c>
      <c r="EU62">
        <v>0</v>
      </c>
      <c r="EV62">
        <v>0</v>
      </c>
      <c r="EW62">
        <v>0</v>
      </c>
      <c r="EX62">
        <v>0</v>
      </c>
      <c r="FQ62">
        <v>0</v>
      </c>
      <c r="FR62">
        <f t="shared" si="103"/>
        <v>0</v>
      </c>
      <c r="FS62">
        <v>0</v>
      </c>
      <c r="FX62">
        <v>0</v>
      </c>
      <c r="FY62">
        <v>0</v>
      </c>
      <c r="GD62">
        <v>0</v>
      </c>
      <c r="GF62">
        <v>1948464112</v>
      </c>
      <c r="GG62">
        <v>2</v>
      </c>
      <c r="GH62">
        <v>1</v>
      </c>
      <c r="GI62">
        <v>-2</v>
      </c>
      <c r="GJ62">
        <v>0</v>
      </c>
      <c r="GK62">
        <f>ROUND(R62*(R12)/100,2)</f>
        <v>0</v>
      </c>
      <c r="GL62">
        <f t="shared" si="104"/>
        <v>0</v>
      </c>
      <c r="GM62">
        <f t="shared" si="105"/>
        <v>-1469.14</v>
      </c>
      <c r="GN62">
        <f t="shared" si="106"/>
        <v>-1469.14</v>
      </c>
      <c r="GO62">
        <f t="shared" si="107"/>
        <v>0</v>
      </c>
      <c r="GP62">
        <f t="shared" si="108"/>
        <v>0</v>
      </c>
      <c r="GR62">
        <v>0</v>
      </c>
    </row>
    <row r="63" spans="1:200" ht="12.75">
      <c r="A63">
        <v>18</v>
      </c>
      <c r="B63">
        <v>1</v>
      </c>
      <c r="C63">
        <v>175</v>
      </c>
      <c r="E63" t="s">
        <v>198</v>
      </c>
      <c r="F63" t="s">
        <v>113</v>
      </c>
      <c r="G63" t="s">
        <v>199</v>
      </c>
      <c r="H63" t="s">
        <v>107</v>
      </c>
      <c r="I63">
        <f>I60*J63</f>
        <v>82.029</v>
      </c>
      <c r="J63">
        <v>111</v>
      </c>
      <c r="O63">
        <f t="shared" si="77"/>
        <v>2004.79</v>
      </c>
      <c r="P63">
        <f t="shared" si="78"/>
        <v>2004.79</v>
      </c>
      <c r="Q63">
        <f t="shared" si="79"/>
        <v>0</v>
      </c>
      <c r="R63">
        <f t="shared" si="80"/>
        <v>0</v>
      </c>
      <c r="S63">
        <f t="shared" si="81"/>
        <v>0</v>
      </c>
      <c r="T63">
        <f t="shared" si="82"/>
        <v>0</v>
      </c>
      <c r="U63">
        <f t="shared" si="83"/>
        <v>0</v>
      </c>
      <c r="V63">
        <f t="shared" si="84"/>
        <v>0</v>
      </c>
      <c r="W63">
        <f t="shared" si="85"/>
        <v>0</v>
      </c>
      <c r="X63">
        <f t="shared" si="86"/>
        <v>0</v>
      </c>
      <c r="Y63">
        <f t="shared" si="87"/>
        <v>0</v>
      </c>
      <c r="AA63">
        <v>24182268</v>
      </c>
      <c r="AB63">
        <f t="shared" si="88"/>
        <v>24.44</v>
      </c>
      <c r="AC63">
        <f t="shared" si="89"/>
        <v>24.44</v>
      </c>
      <c r="AD63">
        <f>ROUND((((ET63)-(EU63))+AE63),6)</f>
        <v>0</v>
      </c>
      <c r="AE63">
        <f t="shared" si="109"/>
        <v>0</v>
      </c>
      <c r="AF63">
        <f t="shared" si="109"/>
        <v>0</v>
      </c>
      <c r="AG63">
        <f t="shared" si="90"/>
        <v>0</v>
      </c>
      <c r="AH63">
        <f t="shared" si="110"/>
        <v>0</v>
      </c>
      <c r="AI63">
        <f t="shared" si="110"/>
        <v>0</v>
      </c>
      <c r="AJ63">
        <f t="shared" si="91"/>
        <v>0</v>
      </c>
      <c r="AK63">
        <v>24.44</v>
      </c>
      <c r="AL63">
        <v>24.44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</v>
      </c>
      <c r="AW63">
        <v>1</v>
      </c>
      <c r="AZ63">
        <v>1</v>
      </c>
      <c r="BA63">
        <v>1</v>
      </c>
      <c r="BB63">
        <v>1</v>
      </c>
      <c r="BC63">
        <v>1</v>
      </c>
      <c r="BH63">
        <v>3</v>
      </c>
      <c r="BI63">
        <v>1</v>
      </c>
      <c r="BJ63" t="s">
        <v>115</v>
      </c>
      <c r="BM63">
        <v>500001</v>
      </c>
      <c r="BN63">
        <v>0</v>
      </c>
      <c r="BP63">
        <v>0</v>
      </c>
      <c r="BQ63">
        <v>8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Z63">
        <v>0</v>
      </c>
      <c r="CA63">
        <v>0</v>
      </c>
      <c r="CF63">
        <v>0</v>
      </c>
      <c r="CG63">
        <v>0</v>
      </c>
      <c r="CM63">
        <v>0</v>
      </c>
      <c r="CO63">
        <v>0</v>
      </c>
      <c r="CP63">
        <f t="shared" si="92"/>
        <v>2004.79</v>
      </c>
      <c r="CQ63">
        <f t="shared" si="93"/>
        <v>24.44</v>
      </c>
      <c r="CR63">
        <f t="shared" si="94"/>
        <v>0</v>
      </c>
      <c r="CS63">
        <f t="shared" si="95"/>
        <v>0</v>
      </c>
      <c r="CT63">
        <f t="shared" si="96"/>
        <v>0</v>
      </c>
      <c r="CU63">
        <f t="shared" si="97"/>
        <v>0</v>
      </c>
      <c r="CV63">
        <f t="shared" si="98"/>
        <v>0</v>
      </c>
      <c r="CW63">
        <f t="shared" si="99"/>
        <v>0</v>
      </c>
      <c r="CX63">
        <f t="shared" si="100"/>
        <v>0</v>
      </c>
      <c r="CY63">
        <f t="shared" si="101"/>
        <v>0</v>
      </c>
      <c r="CZ63">
        <f t="shared" si="102"/>
        <v>0</v>
      </c>
      <c r="DN63">
        <v>0</v>
      </c>
      <c r="DO63">
        <v>0</v>
      </c>
      <c r="DP63">
        <v>1</v>
      </c>
      <c r="DQ63">
        <v>1</v>
      </c>
      <c r="DU63">
        <v>1005</v>
      </c>
      <c r="DV63" t="s">
        <v>107</v>
      </c>
      <c r="DW63" t="s">
        <v>107</v>
      </c>
      <c r="DX63">
        <v>1</v>
      </c>
      <c r="EE63">
        <v>23493277</v>
      </c>
      <c r="EF63">
        <v>8</v>
      </c>
      <c r="EG63" t="s">
        <v>109</v>
      </c>
      <c r="EH63">
        <v>0</v>
      </c>
      <c r="EJ63">
        <v>1</v>
      </c>
      <c r="EK63">
        <v>500001</v>
      </c>
      <c r="EL63" t="s">
        <v>110</v>
      </c>
      <c r="EM63" t="s">
        <v>111</v>
      </c>
      <c r="EQ63">
        <v>0</v>
      </c>
      <c r="ER63">
        <v>24.44</v>
      </c>
      <c r="ES63">
        <v>24.44</v>
      </c>
      <c r="ET63">
        <v>0</v>
      </c>
      <c r="EU63">
        <v>0</v>
      </c>
      <c r="EV63">
        <v>0</v>
      </c>
      <c r="EW63">
        <v>0</v>
      </c>
      <c r="EX63">
        <v>0</v>
      </c>
      <c r="FQ63">
        <v>0</v>
      </c>
      <c r="FR63">
        <f t="shared" si="103"/>
        <v>0</v>
      </c>
      <c r="FS63">
        <v>0</v>
      </c>
      <c r="FX63">
        <v>0</v>
      </c>
      <c r="FY63">
        <v>0</v>
      </c>
      <c r="GD63">
        <v>0</v>
      </c>
      <c r="GF63">
        <v>1734805747</v>
      </c>
      <c r="GG63">
        <v>2</v>
      </c>
      <c r="GH63">
        <v>1</v>
      </c>
      <c r="GI63">
        <v>-2</v>
      </c>
      <c r="GJ63">
        <v>0</v>
      </c>
      <c r="GK63">
        <f>ROUND(R63*(R12)/100,2)</f>
        <v>0</v>
      </c>
      <c r="GL63">
        <f t="shared" si="104"/>
        <v>0</v>
      </c>
      <c r="GM63">
        <f t="shared" si="105"/>
        <v>2004.79</v>
      </c>
      <c r="GN63">
        <f t="shared" si="106"/>
        <v>2004.79</v>
      </c>
      <c r="GO63">
        <f t="shared" si="107"/>
        <v>0</v>
      </c>
      <c r="GP63">
        <f t="shared" si="108"/>
        <v>0</v>
      </c>
      <c r="GR63">
        <v>0</v>
      </c>
    </row>
    <row r="64" spans="1:200" ht="12.75">
      <c r="A64">
        <v>17</v>
      </c>
      <c r="B64">
        <v>1</v>
      </c>
      <c r="C64">
        <f>ROW(SmtRes!A193)</f>
        <v>193</v>
      </c>
      <c r="D64">
        <f>ROW(EtalonRes!A198)</f>
        <v>198</v>
      </c>
      <c r="E64" t="s">
        <v>200</v>
      </c>
      <c r="F64" t="s">
        <v>201</v>
      </c>
      <c r="G64" t="s">
        <v>202</v>
      </c>
      <c r="H64" t="s">
        <v>135</v>
      </c>
      <c r="I64">
        <v>0.739</v>
      </c>
      <c r="J64">
        <v>0</v>
      </c>
      <c r="O64">
        <f t="shared" si="77"/>
        <v>1098.33</v>
      </c>
      <c r="P64">
        <f t="shared" si="78"/>
        <v>878.58</v>
      </c>
      <c r="Q64">
        <f t="shared" si="79"/>
        <v>7.81</v>
      </c>
      <c r="R64">
        <f t="shared" si="80"/>
        <v>0.12</v>
      </c>
      <c r="S64">
        <f t="shared" si="81"/>
        <v>211.94</v>
      </c>
      <c r="T64">
        <f t="shared" si="82"/>
        <v>0</v>
      </c>
      <c r="U64">
        <f t="shared" si="83"/>
        <v>24.30571</v>
      </c>
      <c r="V64">
        <f t="shared" si="84"/>
        <v>0.10161250000000001</v>
      </c>
      <c r="W64">
        <f t="shared" si="85"/>
        <v>0</v>
      </c>
      <c r="X64">
        <f t="shared" si="86"/>
        <v>201.46</v>
      </c>
      <c r="Y64">
        <f t="shared" si="87"/>
        <v>99.67</v>
      </c>
      <c r="AA64">
        <v>24182268</v>
      </c>
      <c r="AB64">
        <f t="shared" si="88"/>
        <v>1486.241</v>
      </c>
      <c r="AC64">
        <f t="shared" si="89"/>
        <v>1188.88</v>
      </c>
      <c r="AD64">
        <f>ROUND(((((ET64*1.25))-((EU64*1.25)))+AE64),6)</f>
        <v>10.5625</v>
      </c>
      <c r="AE64">
        <f>ROUND(((EU64*1.25)),6)</f>
        <v>0.1625</v>
      </c>
      <c r="AF64">
        <f>ROUND(((EV64*1.15)),6)</f>
        <v>286.7985</v>
      </c>
      <c r="AG64">
        <f t="shared" si="90"/>
        <v>0</v>
      </c>
      <c r="AH64">
        <f>((EW64*1.15))</f>
        <v>32.89</v>
      </c>
      <c r="AI64">
        <f>((EX64*1.25))</f>
        <v>0.1375</v>
      </c>
      <c r="AJ64">
        <f t="shared" si="91"/>
        <v>0</v>
      </c>
      <c r="AK64">
        <v>1446.72</v>
      </c>
      <c r="AL64">
        <v>1188.88</v>
      </c>
      <c r="AM64">
        <v>8.45</v>
      </c>
      <c r="AN64">
        <v>0.13</v>
      </c>
      <c r="AO64">
        <v>249.39</v>
      </c>
      <c r="AP64">
        <v>0</v>
      </c>
      <c r="AQ64">
        <v>28.6</v>
      </c>
      <c r="AR64">
        <v>0.11</v>
      </c>
      <c r="AS64">
        <v>0</v>
      </c>
      <c r="AT64">
        <v>95</v>
      </c>
      <c r="AU64">
        <v>47</v>
      </c>
      <c r="AV64">
        <v>1</v>
      </c>
      <c r="AW64">
        <v>1</v>
      </c>
      <c r="AZ64">
        <v>1</v>
      </c>
      <c r="BA64">
        <v>1</v>
      </c>
      <c r="BB64">
        <v>1</v>
      </c>
      <c r="BC64">
        <v>1</v>
      </c>
      <c r="BH64">
        <v>0</v>
      </c>
      <c r="BI64">
        <v>1</v>
      </c>
      <c r="BJ64" t="s">
        <v>203</v>
      </c>
      <c r="BM64">
        <v>15001</v>
      </c>
      <c r="BN64">
        <v>0</v>
      </c>
      <c r="BP64">
        <v>0</v>
      </c>
      <c r="BQ64">
        <v>2</v>
      </c>
      <c r="BR64">
        <v>0</v>
      </c>
      <c r="BS64">
        <v>1</v>
      </c>
      <c r="BT64">
        <v>1</v>
      </c>
      <c r="BU64">
        <v>1</v>
      </c>
      <c r="BV64">
        <v>1</v>
      </c>
      <c r="BW64">
        <v>1</v>
      </c>
      <c r="BX64">
        <v>1</v>
      </c>
      <c r="BZ64">
        <v>105</v>
      </c>
      <c r="CA64">
        <v>55</v>
      </c>
      <c r="CF64">
        <v>0</v>
      </c>
      <c r="CG64">
        <v>0</v>
      </c>
      <c r="CM64">
        <v>0</v>
      </c>
      <c r="CN64" t="s">
        <v>767</v>
      </c>
      <c r="CO64">
        <v>0</v>
      </c>
      <c r="CP64">
        <f t="shared" si="92"/>
        <v>1098.33</v>
      </c>
      <c r="CQ64">
        <f t="shared" si="93"/>
        <v>1188.88</v>
      </c>
      <c r="CR64">
        <f t="shared" si="94"/>
        <v>10.5625</v>
      </c>
      <c r="CS64">
        <f t="shared" si="95"/>
        <v>0.1625</v>
      </c>
      <c r="CT64">
        <f t="shared" si="96"/>
        <v>286.7985</v>
      </c>
      <c r="CU64">
        <f t="shared" si="97"/>
        <v>0</v>
      </c>
      <c r="CV64">
        <f t="shared" si="98"/>
        <v>32.89</v>
      </c>
      <c r="CW64">
        <f t="shared" si="99"/>
        <v>0.1375</v>
      </c>
      <c r="CX64">
        <f t="shared" si="100"/>
        <v>0</v>
      </c>
      <c r="CY64">
        <f t="shared" si="101"/>
        <v>201.457</v>
      </c>
      <c r="CZ64">
        <f t="shared" si="102"/>
        <v>99.6682</v>
      </c>
      <c r="DE64" t="s">
        <v>99</v>
      </c>
      <c r="DF64" t="s">
        <v>99</v>
      </c>
      <c r="DG64" t="s">
        <v>100</v>
      </c>
      <c r="DI64" t="s">
        <v>100</v>
      </c>
      <c r="DJ64" t="s">
        <v>99</v>
      </c>
      <c r="DN64">
        <v>0</v>
      </c>
      <c r="DO64">
        <v>0</v>
      </c>
      <c r="DP64">
        <v>1</v>
      </c>
      <c r="DQ64">
        <v>1</v>
      </c>
      <c r="DU64">
        <v>1005</v>
      </c>
      <c r="DV64" t="s">
        <v>135</v>
      </c>
      <c r="DW64" t="s">
        <v>135</v>
      </c>
      <c r="DX64">
        <v>100</v>
      </c>
      <c r="EE64">
        <v>23493370</v>
      </c>
      <c r="EF64">
        <v>2</v>
      </c>
      <c r="EG64" t="s">
        <v>55</v>
      </c>
      <c r="EH64">
        <v>0</v>
      </c>
      <c r="EJ64">
        <v>1</v>
      </c>
      <c r="EK64">
        <v>15001</v>
      </c>
      <c r="EL64" t="s">
        <v>56</v>
      </c>
      <c r="EM64" t="s">
        <v>57</v>
      </c>
      <c r="EO64" t="s">
        <v>103</v>
      </c>
      <c r="EQ64">
        <v>0</v>
      </c>
      <c r="ER64">
        <v>1446.72</v>
      </c>
      <c r="ES64">
        <v>1188.88</v>
      </c>
      <c r="ET64">
        <v>8.45</v>
      </c>
      <c r="EU64">
        <v>0.13</v>
      </c>
      <c r="EV64">
        <v>249.39</v>
      </c>
      <c r="EW64">
        <v>28.6</v>
      </c>
      <c r="EX64">
        <v>0.11</v>
      </c>
      <c r="EY64">
        <v>0</v>
      </c>
      <c r="FQ64">
        <v>0</v>
      </c>
      <c r="FR64">
        <f t="shared" si="103"/>
        <v>0</v>
      </c>
      <c r="FS64">
        <v>0</v>
      </c>
      <c r="FT64" t="s">
        <v>59</v>
      </c>
      <c r="FU64" t="s">
        <v>60</v>
      </c>
      <c r="FX64">
        <v>94.5</v>
      </c>
      <c r="FY64">
        <v>46.75</v>
      </c>
      <c r="GD64">
        <v>0</v>
      </c>
      <c r="GF64">
        <v>-1888865575</v>
      </c>
      <c r="GG64">
        <v>2</v>
      </c>
      <c r="GH64">
        <v>1</v>
      </c>
      <c r="GI64">
        <v>-2</v>
      </c>
      <c r="GJ64">
        <v>0</v>
      </c>
      <c r="GK64">
        <f>ROUND(R64*(R12)/100,2)</f>
        <v>0</v>
      </c>
      <c r="GL64">
        <f t="shared" si="104"/>
        <v>0</v>
      </c>
      <c r="GM64">
        <f t="shared" si="105"/>
        <v>1399.46</v>
      </c>
      <c r="GN64">
        <f t="shared" si="106"/>
        <v>1399.46</v>
      </c>
      <c r="GO64">
        <f t="shared" si="107"/>
        <v>0</v>
      </c>
      <c r="GP64">
        <f t="shared" si="108"/>
        <v>0</v>
      </c>
      <c r="GR64">
        <v>0</v>
      </c>
    </row>
    <row r="65" spans="1:200" ht="12.75">
      <c r="A65">
        <v>19</v>
      </c>
      <c r="B65">
        <v>1</v>
      </c>
      <c r="G65" t="s">
        <v>26</v>
      </c>
      <c r="AA65">
        <v>1</v>
      </c>
      <c r="GR65">
        <v>0</v>
      </c>
    </row>
    <row r="66" spans="1:200" ht="12.75">
      <c r="A66">
        <v>17</v>
      </c>
      <c r="B66">
        <v>1</v>
      </c>
      <c r="C66">
        <f>ROW(SmtRes!A199)</f>
        <v>199</v>
      </c>
      <c r="D66">
        <f>ROW(EtalonRes!A204)</f>
        <v>204</v>
      </c>
      <c r="E66" t="s">
        <v>204</v>
      </c>
      <c r="F66" t="s">
        <v>138</v>
      </c>
      <c r="G66" t="s">
        <v>205</v>
      </c>
      <c r="H66" t="s">
        <v>23</v>
      </c>
      <c r="I66">
        <v>1.843</v>
      </c>
      <c r="J66">
        <v>0</v>
      </c>
      <c r="O66">
        <f aca="true" t="shared" si="111" ref="O66:O76">ROUND(CP66,2)</f>
        <v>133.88</v>
      </c>
      <c r="P66">
        <f aca="true" t="shared" si="112" ref="P66:P76">ROUND(CQ66*I66,2)</f>
        <v>1.36</v>
      </c>
      <c r="Q66">
        <f aca="true" t="shared" si="113" ref="Q66:Q76">ROUND(CR66*I66,2)</f>
        <v>2.72</v>
      </c>
      <c r="R66">
        <f aca="true" t="shared" si="114" ref="R66:R76">ROUND(CS66*I66,2)</f>
        <v>0.3</v>
      </c>
      <c r="S66">
        <f aca="true" t="shared" si="115" ref="S66:S76">ROUND(CT66*I66,2)</f>
        <v>129.8</v>
      </c>
      <c r="T66">
        <f aca="true" t="shared" si="116" ref="T66:T76">ROUND(CU66*I66,2)</f>
        <v>0</v>
      </c>
      <c r="U66">
        <f aca="true" t="shared" si="117" ref="U66:U76">CV66*I66</f>
        <v>13.882397499999998</v>
      </c>
      <c r="V66">
        <f aca="true" t="shared" si="118" ref="V66:V76">CW66*I66</f>
        <v>0.046075000000000005</v>
      </c>
      <c r="W66">
        <f aca="true" t="shared" si="119" ref="W66:W76">ROUND(CX66*I66,2)</f>
        <v>0</v>
      </c>
      <c r="X66">
        <f aca="true" t="shared" si="120" ref="X66:X76">ROUND(CY66,2)</f>
        <v>123.6</v>
      </c>
      <c r="Y66">
        <f aca="true" t="shared" si="121" ref="Y66:Y76">ROUND(CZ66,2)</f>
        <v>61.15</v>
      </c>
      <c r="AA66">
        <v>24182268</v>
      </c>
      <c r="AB66">
        <f aca="true" t="shared" si="122" ref="AB66:AB76">ROUND((AC66+AD66+AF66),6)</f>
        <v>72.641</v>
      </c>
      <c r="AC66">
        <f>ROUND((ES66),6)</f>
        <v>0.74</v>
      </c>
      <c r="AD66">
        <f>ROUND(((((ET66*1.25))-((EU66*1.25)))+AE66),6)</f>
        <v>1.475</v>
      </c>
      <c r="AE66">
        <f>ROUND(((EU66*1.25)),6)</f>
        <v>0.1625</v>
      </c>
      <c r="AF66">
        <f>ROUND(((EV66*1.15)),6)</f>
        <v>70.426</v>
      </c>
      <c r="AG66">
        <f aca="true" t="shared" si="123" ref="AG66:AG76">ROUND((AP66),6)</f>
        <v>0</v>
      </c>
      <c r="AH66">
        <f>((EW66*1.15))</f>
        <v>7.532499999999999</v>
      </c>
      <c r="AI66">
        <f>((EX66*1.25))</f>
        <v>0.025</v>
      </c>
      <c r="AJ66">
        <f aca="true" t="shared" si="124" ref="AJ66:AJ76">ROUND((AS66),6)</f>
        <v>0</v>
      </c>
      <c r="AK66">
        <v>63.16</v>
      </c>
      <c r="AL66">
        <v>0.74</v>
      </c>
      <c r="AM66">
        <v>1.18</v>
      </c>
      <c r="AN66">
        <v>0.13</v>
      </c>
      <c r="AO66">
        <v>61.24</v>
      </c>
      <c r="AP66">
        <v>0</v>
      </c>
      <c r="AQ66">
        <v>6.55</v>
      </c>
      <c r="AR66">
        <v>0.02</v>
      </c>
      <c r="AS66">
        <v>0</v>
      </c>
      <c r="AT66">
        <v>95</v>
      </c>
      <c r="AU66">
        <v>47</v>
      </c>
      <c r="AV66">
        <v>1</v>
      </c>
      <c r="AW66">
        <v>1</v>
      </c>
      <c r="AZ66">
        <v>1</v>
      </c>
      <c r="BA66">
        <v>1</v>
      </c>
      <c r="BB66">
        <v>1</v>
      </c>
      <c r="BC66">
        <v>1</v>
      </c>
      <c r="BH66">
        <v>0</v>
      </c>
      <c r="BI66">
        <v>1</v>
      </c>
      <c r="BJ66" t="s">
        <v>140</v>
      </c>
      <c r="BM66">
        <v>15001</v>
      </c>
      <c r="BN66">
        <v>0</v>
      </c>
      <c r="BP66">
        <v>0</v>
      </c>
      <c r="BQ66">
        <v>2</v>
      </c>
      <c r="BR66">
        <v>0</v>
      </c>
      <c r="BS66">
        <v>1</v>
      </c>
      <c r="BT66">
        <v>1</v>
      </c>
      <c r="BU66">
        <v>1</v>
      </c>
      <c r="BV66">
        <v>1</v>
      </c>
      <c r="BW66">
        <v>1</v>
      </c>
      <c r="BX66">
        <v>1</v>
      </c>
      <c r="BZ66">
        <v>105</v>
      </c>
      <c r="CA66">
        <v>55</v>
      </c>
      <c r="CF66">
        <v>0</v>
      </c>
      <c r="CG66">
        <v>0</v>
      </c>
      <c r="CM66">
        <v>0</v>
      </c>
      <c r="CN66" t="s">
        <v>767</v>
      </c>
      <c r="CO66">
        <v>0</v>
      </c>
      <c r="CP66">
        <f aca="true" t="shared" si="125" ref="CP66:CP76">(P66+Q66+S66)</f>
        <v>133.88000000000002</v>
      </c>
      <c r="CQ66">
        <f aca="true" t="shared" si="126" ref="CQ66:CQ76">AC66*BC66</f>
        <v>0.74</v>
      </c>
      <c r="CR66">
        <f aca="true" t="shared" si="127" ref="CR66:CR76">AD66*BB66</f>
        <v>1.475</v>
      </c>
      <c r="CS66">
        <f aca="true" t="shared" si="128" ref="CS66:CS76">AE66*BS66</f>
        <v>0.1625</v>
      </c>
      <c r="CT66">
        <f aca="true" t="shared" si="129" ref="CT66:CT76">AF66*BA66</f>
        <v>70.426</v>
      </c>
      <c r="CU66">
        <f aca="true" t="shared" si="130" ref="CU66:CU76">AG66</f>
        <v>0</v>
      </c>
      <c r="CV66">
        <f aca="true" t="shared" si="131" ref="CV66:CV76">AH66</f>
        <v>7.532499999999999</v>
      </c>
      <c r="CW66">
        <f aca="true" t="shared" si="132" ref="CW66:CW76">AI66</f>
        <v>0.025</v>
      </c>
      <c r="CX66">
        <f aca="true" t="shared" si="133" ref="CX66:CX76">AJ66</f>
        <v>0</v>
      </c>
      <c r="CY66">
        <f aca="true" t="shared" si="134" ref="CY66:CY76">(((S66+R66)*AT66)/100)</f>
        <v>123.59500000000001</v>
      </c>
      <c r="CZ66">
        <f aca="true" t="shared" si="135" ref="CZ66:CZ76">(((S66+R66)*AU66)/100)</f>
        <v>61.147000000000006</v>
      </c>
      <c r="DE66" t="s">
        <v>99</v>
      </c>
      <c r="DF66" t="s">
        <v>99</v>
      </c>
      <c r="DG66" t="s">
        <v>100</v>
      </c>
      <c r="DI66" t="s">
        <v>100</v>
      </c>
      <c r="DJ66" t="s">
        <v>99</v>
      </c>
      <c r="DN66">
        <v>0</v>
      </c>
      <c r="DO66">
        <v>0</v>
      </c>
      <c r="DP66">
        <v>1</v>
      </c>
      <c r="DQ66">
        <v>1</v>
      </c>
      <c r="DU66">
        <v>1013</v>
      </c>
      <c r="DV66" t="s">
        <v>23</v>
      </c>
      <c r="DW66" t="s">
        <v>23</v>
      </c>
      <c r="DX66">
        <v>1</v>
      </c>
      <c r="EE66">
        <v>23493370</v>
      </c>
      <c r="EF66">
        <v>2</v>
      </c>
      <c r="EG66" t="s">
        <v>55</v>
      </c>
      <c r="EH66">
        <v>0</v>
      </c>
      <c r="EJ66">
        <v>1</v>
      </c>
      <c r="EK66">
        <v>15001</v>
      </c>
      <c r="EL66" t="s">
        <v>56</v>
      </c>
      <c r="EM66" t="s">
        <v>57</v>
      </c>
      <c r="EO66" t="s">
        <v>103</v>
      </c>
      <c r="EQ66">
        <v>0</v>
      </c>
      <c r="ER66">
        <v>63.16</v>
      </c>
      <c r="ES66">
        <v>0.74</v>
      </c>
      <c r="ET66">
        <v>1.18</v>
      </c>
      <c r="EU66">
        <v>0.13</v>
      </c>
      <c r="EV66">
        <v>61.24</v>
      </c>
      <c r="EW66">
        <v>6.55</v>
      </c>
      <c r="EX66">
        <v>0.02</v>
      </c>
      <c r="EY66">
        <v>0</v>
      </c>
      <c r="FQ66">
        <v>0</v>
      </c>
      <c r="FR66">
        <f aca="true" t="shared" si="136" ref="FR66:FR76">ROUND(IF(AND(BH66=3,BI66=3),P66,0),2)</f>
        <v>0</v>
      </c>
      <c r="FS66">
        <v>0</v>
      </c>
      <c r="FT66" t="s">
        <v>59</v>
      </c>
      <c r="FU66" t="s">
        <v>60</v>
      </c>
      <c r="FX66">
        <v>94.5</v>
      </c>
      <c r="FY66">
        <v>46.75</v>
      </c>
      <c r="GD66">
        <v>0</v>
      </c>
      <c r="GF66">
        <v>2036196220</v>
      </c>
      <c r="GG66">
        <v>2</v>
      </c>
      <c r="GH66">
        <v>1</v>
      </c>
      <c r="GI66">
        <v>-2</v>
      </c>
      <c r="GJ66">
        <v>0</v>
      </c>
      <c r="GK66">
        <f>ROUND(R66*(R12)/100,2)</f>
        <v>0</v>
      </c>
      <c r="GL66">
        <f aca="true" t="shared" si="137" ref="GL66:GL76">ROUND(IF(AND(BH66=3,BI66=3,FS66&lt;&gt;0),P66,0),2)</f>
        <v>0</v>
      </c>
      <c r="GM66">
        <f aca="true" t="shared" si="138" ref="GM66:GM76">O66+X66+Y66+GK66</f>
        <v>318.63</v>
      </c>
      <c r="GN66">
        <f aca="true" t="shared" si="139" ref="GN66:GN76">ROUND(IF(OR(BI66=0,BI66=1),O66+X66+Y66+GK66,0),2)</f>
        <v>318.63</v>
      </c>
      <c r="GO66">
        <f aca="true" t="shared" si="140" ref="GO66:GO76">ROUND(IF(BI66=2,O66+X66+Y66+GK66,0),2)</f>
        <v>0</v>
      </c>
      <c r="GP66">
        <f aca="true" t="shared" si="141" ref="GP66:GP76">ROUND(IF(BI66=4,O66+X66+Y66+GK66,0),2)</f>
        <v>0</v>
      </c>
      <c r="GR66">
        <v>0</v>
      </c>
    </row>
    <row r="67" spans="1:200" ht="12.75">
      <c r="A67">
        <v>18</v>
      </c>
      <c r="B67">
        <v>1</v>
      </c>
      <c r="C67">
        <v>199</v>
      </c>
      <c r="E67" t="s">
        <v>206</v>
      </c>
      <c r="F67" t="s">
        <v>123</v>
      </c>
      <c r="G67" t="s">
        <v>124</v>
      </c>
      <c r="H67" t="s">
        <v>125</v>
      </c>
      <c r="I67">
        <f>I66*J67</f>
        <v>55.29</v>
      </c>
      <c r="J67">
        <v>30</v>
      </c>
      <c r="O67">
        <f t="shared" si="111"/>
        <v>1581.29</v>
      </c>
      <c r="P67">
        <f t="shared" si="112"/>
        <v>1581.29</v>
      </c>
      <c r="Q67">
        <f t="shared" si="113"/>
        <v>0</v>
      </c>
      <c r="R67">
        <f t="shared" si="114"/>
        <v>0</v>
      </c>
      <c r="S67">
        <f t="shared" si="115"/>
        <v>0</v>
      </c>
      <c r="T67">
        <f t="shared" si="116"/>
        <v>0</v>
      </c>
      <c r="U67">
        <f t="shared" si="117"/>
        <v>0</v>
      </c>
      <c r="V67">
        <f t="shared" si="118"/>
        <v>0</v>
      </c>
      <c r="W67">
        <f t="shared" si="119"/>
        <v>0</v>
      </c>
      <c r="X67">
        <f t="shared" si="120"/>
        <v>0</v>
      </c>
      <c r="Y67">
        <f t="shared" si="121"/>
        <v>0</v>
      </c>
      <c r="AA67">
        <v>24182268</v>
      </c>
      <c r="AB67">
        <f t="shared" si="122"/>
        <v>28.6</v>
      </c>
      <c r="AC67">
        <f>ROUND((ES67),6)</f>
        <v>28.6</v>
      </c>
      <c r="AD67">
        <f>ROUND((((ET67)-(EU67))+AE67),6)</f>
        <v>0</v>
      </c>
      <c r="AE67">
        <f>ROUND((EU67),6)</f>
        <v>0</v>
      </c>
      <c r="AF67">
        <f>ROUND((EV67),6)</f>
        <v>0</v>
      </c>
      <c r="AG67">
        <f t="shared" si="123"/>
        <v>0</v>
      </c>
      <c r="AH67">
        <f>(EW67)</f>
        <v>0</v>
      </c>
      <c r="AI67">
        <f>(EX67)</f>
        <v>0</v>
      </c>
      <c r="AJ67">
        <f t="shared" si="124"/>
        <v>0</v>
      </c>
      <c r="AK67">
        <v>28.6</v>
      </c>
      <c r="AL67">
        <v>28.6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v>1</v>
      </c>
      <c r="BH67">
        <v>3</v>
      </c>
      <c r="BI67">
        <v>1</v>
      </c>
      <c r="BJ67" t="s">
        <v>126</v>
      </c>
      <c r="BM67">
        <v>500001</v>
      </c>
      <c r="BN67">
        <v>0</v>
      </c>
      <c r="BP67">
        <v>0</v>
      </c>
      <c r="BQ67">
        <v>8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Z67">
        <v>0</v>
      </c>
      <c r="CA67">
        <v>0</v>
      </c>
      <c r="CF67">
        <v>0</v>
      </c>
      <c r="CG67">
        <v>0</v>
      </c>
      <c r="CM67">
        <v>0</v>
      </c>
      <c r="CO67">
        <v>0</v>
      </c>
      <c r="CP67">
        <f t="shared" si="125"/>
        <v>1581.29</v>
      </c>
      <c r="CQ67">
        <f t="shared" si="126"/>
        <v>28.6</v>
      </c>
      <c r="CR67">
        <f t="shared" si="127"/>
        <v>0</v>
      </c>
      <c r="CS67">
        <f t="shared" si="128"/>
        <v>0</v>
      </c>
      <c r="CT67">
        <f t="shared" si="129"/>
        <v>0</v>
      </c>
      <c r="CU67">
        <f t="shared" si="130"/>
        <v>0</v>
      </c>
      <c r="CV67">
        <f t="shared" si="131"/>
        <v>0</v>
      </c>
      <c r="CW67">
        <f t="shared" si="132"/>
        <v>0</v>
      </c>
      <c r="CX67">
        <f t="shared" si="133"/>
        <v>0</v>
      </c>
      <c r="CY67">
        <f t="shared" si="134"/>
        <v>0</v>
      </c>
      <c r="CZ67">
        <f t="shared" si="135"/>
        <v>0</v>
      </c>
      <c r="DN67">
        <v>0</v>
      </c>
      <c r="DO67">
        <v>0</v>
      </c>
      <c r="DP67">
        <v>1</v>
      </c>
      <c r="DQ67">
        <v>1</v>
      </c>
      <c r="DU67">
        <v>1009</v>
      </c>
      <c r="DV67" t="s">
        <v>125</v>
      </c>
      <c r="DW67" t="s">
        <v>125</v>
      </c>
      <c r="DX67">
        <v>1</v>
      </c>
      <c r="EE67">
        <v>23493277</v>
      </c>
      <c r="EF67">
        <v>8</v>
      </c>
      <c r="EG67" t="s">
        <v>109</v>
      </c>
      <c r="EH67">
        <v>0</v>
      </c>
      <c r="EJ67">
        <v>1</v>
      </c>
      <c r="EK67">
        <v>500001</v>
      </c>
      <c r="EL67" t="s">
        <v>110</v>
      </c>
      <c r="EM67" t="s">
        <v>111</v>
      </c>
      <c r="EQ67">
        <v>0</v>
      </c>
      <c r="ER67">
        <v>28.6</v>
      </c>
      <c r="ES67">
        <v>28.6</v>
      </c>
      <c r="ET67">
        <v>0</v>
      </c>
      <c r="EU67">
        <v>0</v>
      </c>
      <c r="EV67">
        <v>0</v>
      </c>
      <c r="EW67">
        <v>0</v>
      </c>
      <c r="EX67">
        <v>0</v>
      </c>
      <c r="FQ67">
        <v>0</v>
      </c>
      <c r="FR67">
        <f t="shared" si="136"/>
        <v>0</v>
      </c>
      <c r="FS67">
        <v>0</v>
      </c>
      <c r="FX67">
        <v>0</v>
      </c>
      <c r="FY67">
        <v>0</v>
      </c>
      <c r="GD67">
        <v>0</v>
      </c>
      <c r="GF67">
        <v>-707671768</v>
      </c>
      <c r="GG67">
        <v>2</v>
      </c>
      <c r="GH67">
        <v>1</v>
      </c>
      <c r="GI67">
        <v>-2</v>
      </c>
      <c r="GJ67">
        <v>0</v>
      </c>
      <c r="GK67">
        <f>ROUND(R67*(R12)/100,2)</f>
        <v>0</v>
      </c>
      <c r="GL67">
        <f t="shared" si="137"/>
        <v>0</v>
      </c>
      <c r="GM67">
        <f t="shared" si="138"/>
        <v>1581.29</v>
      </c>
      <c r="GN67">
        <f t="shared" si="139"/>
        <v>1581.29</v>
      </c>
      <c r="GO67">
        <f t="shared" si="140"/>
        <v>0</v>
      </c>
      <c r="GP67">
        <f t="shared" si="141"/>
        <v>0</v>
      </c>
      <c r="GR67">
        <v>0</v>
      </c>
    </row>
    <row r="68" spans="1:200" ht="12.75">
      <c r="A68">
        <v>17</v>
      </c>
      <c r="B68">
        <v>1</v>
      </c>
      <c r="C68">
        <f>ROW(SmtRes!A205)</f>
        <v>205</v>
      </c>
      <c r="D68">
        <f>ROW(EtalonRes!A210)</f>
        <v>210</v>
      </c>
      <c r="E68" t="s">
        <v>207</v>
      </c>
      <c r="F68" t="s">
        <v>208</v>
      </c>
      <c r="G68" t="s">
        <v>209</v>
      </c>
      <c r="H68" t="s">
        <v>210</v>
      </c>
      <c r="I68">
        <v>1.843</v>
      </c>
      <c r="J68">
        <v>0</v>
      </c>
      <c r="O68">
        <f t="shared" si="111"/>
        <v>3038.79</v>
      </c>
      <c r="P68">
        <f t="shared" si="112"/>
        <v>2270.34</v>
      </c>
      <c r="Q68">
        <f t="shared" si="113"/>
        <v>121.98</v>
      </c>
      <c r="R68">
        <f t="shared" si="114"/>
        <v>38.38</v>
      </c>
      <c r="S68">
        <f t="shared" si="115"/>
        <v>646.47</v>
      </c>
      <c r="T68">
        <f t="shared" si="116"/>
        <v>0</v>
      </c>
      <c r="U68">
        <f t="shared" si="117"/>
        <v>83.73946949999998</v>
      </c>
      <c r="V68">
        <f t="shared" si="118"/>
        <v>2.9257625</v>
      </c>
      <c r="W68">
        <f t="shared" si="119"/>
        <v>0</v>
      </c>
      <c r="X68">
        <f t="shared" si="120"/>
        <v>760.18</v>
      </c>
      <c r="Y68">
        <f t="shared" si="121"/>
        <v>438.3</v>
      </c>
      <c r="AA68">
        <v>24182268</v>
      </c>
      <c r="AB68">
        <f t="shared" si="122"/>
        <v>1648.8305</v>
      </c>
      <c r="AC68">
        <f>ROUND((ES68),6)</f>
        <v>1231.87</v>
      </c>
      <c r="AD68">
        <f>ROUND(((((ET68*1.25))-((EU68*1.25)))+AE68),6)</f>
        <v>66.1875</v>
      </c>
      <c r="AE68">
        <f>ROUND(((EU68*1.25)),6)</f>
        <v>20.825</v>
      </c>
      <c r="AF68">
        <f>ROUND(((EV68*1.15)),6)</f>
        <v>350.773</v>
      </c>
      <c r="AG68">
        <f t="shared" si="123"/>
        <v>0</v>
      </c>
      <c r="AH68">
        <f>((EW68*1.15))</f>
        <v>45.436499999999995</v>
      </c>
      <c r="AI68">
        <f>((EX68*1.25))</f>
        <v>1.5875</v>
      </c>
      <c r="AJ68">
        <f t="shared" si="124"/>
        <v>0</v>
      </c>
      <c r="AK68">
        <v>1589.84</v>
      </c>
      <c r="AL68">
        <v>1231.87</v>
      </c>
      <c r="AM68">
        <v>52.95</v>
      </c>
      <c r="AN68">
        <v>16.66</v>
      </c>
      <c r="AO68">
        <v>305.02</v>
      </c>
      <c r="AP68">
        <v>0</v>
      </c>
      <c r="AQ68">
        <v>39.51</v>
      </c>
      <c r="AR68">
        <v>1.27</v>
      </c>
      <c r="AS68">
        <v>0</v>
      </c>
      <c r="AT68">
        <v>111</v>
      </c>
      <c r="AU68">
        <v>64</v>
      </c>
      <c r="AV68">
        <v>1</v>
      </c>
      <c r="AW68">
        <v>1</v>
      </c>
      <c r="AZ68">
        <v>1</v>
      </c>
      <c r="BA68">
        <v>1</v>
      </c>
      <c r="BB68">
        <v>1</v>
      </c>
      <c r="BC68">
        <v>1</v>
      </c>
      <c r="BH68">
        <v>0</v>
      </c>
      <c r="BI68">
        <v>1</v>
      </c>
      <c r="BJ68" t="s">
        <v>211</v>
      </c>
      <c r="BM68">
        <v>11001</v>
      </c>
      <c r="BN68">
        <v>0</v>
      </c>
      <c r="BP68">
        <v>0</v>
      </c>
      <c r="BQ68">
        <v>2</v>
      </c>
      <c r="BR68">
        <v>0</v>
      </c>
      <c r="BS68">
        <v>1</v>
      </c>
      <c r="BT68">
        <v>1</v>
      </c>
      <c r="BU68">
        <v>1</v>
      </c>
      <c r="BV68">
        <v>1</v>
      </c>
      <c r="BW68">
        <v>1</v>
      </c>
      <c r="BX68">
        <v>1</v>
      </c>
      <c r="BZ68">
        <v>123</v>
      </c>
      <c r="CA68">
        <v>75</v>
      </c>
      <c r="CF68">
        <v>0</v>
      </c>
      <c r="CG68">
        <v>0</v>
      </c>
      <c r="CM68">
        <v>0</v>
      </c>
      <c r="CN68" t="s">
        <v>767</v>
      </c>
      <c r="CO68">
        <v>0</v>
      </c>
      <c r="CP68">
        <f t="shared" si="125"/>
        <v>3038.79</v>
      </c>
      <c r="CQ68">
        <f t="shared" si="126"/>
        <v>1231.87</v>
      </c>
      <c r="CR68">
        <f t="shared" si="127"/>
        <v>66.1875</v>
      </c>
      <c r="CS68">
        <f t="shared" si="128"/>
        <v>20.825</v>
      </c>
      <c r="CT68">
        <f t="shared" si="129"/>
        <v>350.773</v>
      </c>
      <c r="CU68">
        <f t="shared" si="130"/>
        <v>0</v>
      </c>
      <c r="CV68">
        <f t="shared" si="131"/>
        <v>45.436499999999995</v>
      </c>
      <c r="CW68">
        <f t="shared" si="132"/>
        <v>1.5875</v>
      </c>
      <c r="CX68">
        <f t="shared" si="133"/>
        <v>0</v>
      </c>
      <c r="CY68">
        <f t="shared" si="134"/>
        <v>760.1835000000001</v>
      </c>
      <c r="CZ68">
        <f t="shared" si="135"/>
        <v>438.30400000000003</v>
      </c>
      <c r="DE68" t="s">
        <v>99</v>
      </c>
      <c r="DF68" t="s">
        <v>99</v>
      </c>
      <c r="DG68" t="s">
        <v>100</v>
      </c>
      <c r="DI68" t="s">
        <v>100</v>
      </c>
      <c r="DJ68" t="s">
        <v>99</v>
      </c>
      <c r="DN68">
        <v>0</v>
      </c>
      <c r="DO68">
        <v>0</v>
      </c>
      <c r="DP68">
        <v>1</v>
      </c>
      <c r="DQ68">
        <v>1</v>
      </c>
      <c r="DU68">
        <v>1013</v>
      </c>
      <c r="DV68" t="s">
        <v>210</v>
      </c>
      <c r="DW68" t="s">
        <v>210</v>
      </c>
      <c r="DX68">
        <v>1</v>
      </c>
      <c r="EE68">
        <v>23493345</v>
      </c>
      <c r="EF68">
        <v>2</v>
      </c>
      <c r="EG68" t="s">
        <v>55</v>
      </c>
      <c r="EH68">
        <v>0</v>
      </c>
      <c r="EJ68">
        <v>1</v>
      </c>
      <c r="EK68">
        <v>11001</v>
      </c>
      <c r="EL68" t="s">
        <v>26</v>
      </c>
      <c r="EM68" t="s">
        <v>212</v>
      </c>
      <c r="EO68" t="s">
        <v>103</v>
      </c>
      <c r="EQ68">
        <v>0</v>
      </c>
      <c r="ER68">
        <v>1589.84</v>
      </c>
      <c r="ES68">
        <v>1231.87</v>
      </c>
      <c r="ET68">
        <v>52.95</v>
      </c>
      <c r="EU68">
        <v>16.66</v>
      </c>
      <c r="EV68">
        <v>305.02</v>
      </c>
      <c r="EW68">
        <v>39.51</v>
      </c>
      <c r="EX68">
        <v>1.27</v>
      </c>
      <c r="EY68">
        <v>0</v>
      </c>
      <c r="FQ68">
        <v>0</v>
      </c>
      <c r="FR68">
        <f t="shared" si="136"/>
        <v>0</v>
      </c>
      <c r="FS68">
        <v>0</v>
      </c>
      <c r="FT68" t="s">
        <v>59</v>
      </c>
      <c r="FU68" t="s">
        <v>60</v>
      </c>
      <c r="FX68">
        <v>110.7</v>
      </c>
      <c r="FY68">
        <v>63.75</v>
      </c>
      <c r="GD68">
        <v>0</v>
      </c>
      <c r="GF68">
        <v>-1869170731</v>
      </c>
      <c r="GG68">
        <v>2</v>
      </c>
      <c r="GH68">
        <v>1</v>
      </c>
      <c r="GI68">
        <v>-2</v>
      </c>
      <c r="GJ68">
        <v>0</v>
      </c>
      <c r="GK68">
        <f>ROUND(R68*(R12)/100,2)</f>
        <v>0</v>
      </c>
      <c r="GL68">
        <f t="shared" si="137"/>
        <v>0</v>
      </c>
      <c r="GM68">
        <f t="shared" si="138"/>
        <v>4237.2699999999995</v>
      </c>
      <c r="GN68">
        <f t="shared" si="139"/>
        <v>4237.27</v>
      </c>
      <c r="GO68">
        <f t="shared" si="140"/>
        <v>0</v>
      </c>
      <c r="GP68">
        <f t="shared" si="141"/>
        <v>0</v>
      </c>
      <c r="GR68">
        <v>0</v>
      </c>
    </row>
    <row r="69" spans="1:200" ht="12.75">
      <c r="A69">
        <v>17</v>
      </c>
      <c r="B69">
        <v>1</v>
      </c>
      <c r="C69">
        <f>ROW(SmtRes!A210)</f>
        <v>210</v>
      </c>
      <c r="D69">
        <f>ROW(EtalonRes!A215)</f>
        <v>215</v>
      </c>
      <c r="E69" t="s">
        <v>213</v>
      </c>
      <c r="F69" t="s">
        <v>214</v>
      </c>
      <c r="G69" t="s">
        <v>215</v>
      </c>
      <c r="H69" t="s">
        <v>210</v>
      </c>
      <c r="I69">
        <v>1.843</v>
      </c>
      <c r="J69">
        <v>0</v>
      </c>
      <c r="O69">
        <f t="shared" si="111"/>
        <v>1173.9</v>
      </c>
      <c r="P69">
        <f t="shared" si="112"/>
        <v>1114.87</v>
      </c>
      <c r="Q69">
        <f t="shared" si="113"/>
        <v>42.67</v>
      </c>
      <c r="R69">
        <f t="shared" si="114"/>
        <v>12.72</v>
      </c>
      <c r="S69">
        <f t="shared" si="115"/>
        <v>16.36</v>
      </c>
      <c r="T69">
        <f t="shared" si="116"/>
        <v>0</v>
      </c>
      <c r="U69">
        <f t="shared" si="117"/>
        <v>2.1194499999999996</v>
      </c>
      <c r="V69">
        <f t="shared" si="118"/>
        <v>0.9675750000000001</v>
      </c>
      <c r="W69">
        <f t="shared" si="119"/>
        <v>0</v>
      </c>
      <c r="X69">
        <f t="shared" si="120"/>
        <v>32.28</v>
      </c>
      <c r="Y69">
        <f t="shared" si="121"/>
        <v>18.61</v>
      </c>
      <c r="AA69">
        <v>24182268</v>
      </c>
      <c r="AB69">
        <f t="shared" si="122"/>
        <v>636.948</v>
      </c>
      <c r="AC69">
        <f>ROUND(((ES69*2)),6)</f>
        <v>604.92</v>
      </c>
      <c r="AD69">
        <f>ROUND((((((ET69*1.25)*2))-(((EU69*1.25)*2)))+AE69),6)</f>
        <v>23.15</v>
      </c>
      <c r="AE69">
        <f>ROUND((((EU69*1.25)*2)),6)</f>
        <v>6.9</v>
      </c>
      <c r="AF69">
        <f>ROUND((((EV69*1.15)*2)),6)</f>
        <v>8.878</v>
      </c>
      <c r="AG69">
        <f t="shared" si="123"/>
        <v>0</v>
      </c>
      <c r="AH69">
        <f>(((EW69*1.15)*2))</f>
        <v>1.15</v>
      </c>
      <c r="AI69">
        <f>(((EX69*1.25)*2))</f>
        <v>0.525</v>
      </c>
      <c r="AJ69">
        <f t="shared" si="124"/>
        <v>0</v>
      </c>
      <c r="AK69">
        <v>315.58</v>
      </c>
      <c r="AL69">
        <v>302.46</v>
      </c>
      <c r="AM69">
        <v>9.26</v>
      </c>
      <c r="AN69">
        <v>2.76</v>
      </c>
      <c r="AO69">
        <v>3.86</v>
      </c>
      <c r="AP69">
        <v>0</v>
      </c>
      <c r="AQ69">
        <v>0.5</v>
      </c>
      <c r="AR69">
        <v>0.21</v>
      </c>
      <c r="AS69">
        <v>0</v>
      </c>
      <c r="AT69">
        <v>111</v>
      </c>
      <c r="AU69">
        <v>64</v>
      </c>
      <c r="AV69">
        <v>1</v>
      </c>
      <c r="AW69">
        <v>1</v>
      </c>
      <c r="AZ69">
        <v>1</v>
      </c>
      <c r="BA69">
        <v>1</v>
      </c>
      <c r="BB69">
        <v>1</v>
      </c>
      <c r="BC69">
        <v>1</v>
      </c>
      <c r="BH69">
        <v>0</v>
      </c>
      <c r="BI69">
        <v>1</v>
      </c>
      <c r="BJ69" t="s">
        <v>216</v>
      </c>
      <c r="BM69">
        <v>11001</v>
      </c>
      <c r="BN69">
        <v>0</v>
      </c>
      <c r="BP69">
        <v>0</v>
      </c>
      <c r="BQ69">
        <v>2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Z69">
        <v>123</v>
      </c>
      <c r="CA69">
        <v>75</v>
      </c>
      <c r="CF69">
        <v>0</v>
      </c>
      <c r="CG69">
        <v>0</v>
      </c>
      <c r="CM69">
        <v>0</v>
      </c>
      <c r="CN69" t="s">
        <v>767</v>
      </c>
      <c r="CO69">
        <v>0</v>
      </c>
      <c r="CP69">
        <f t="shared" si="125"/>
        <v>1173.8999999999999</v>
      </c>
      <c r="CQ69">
        <f t="shared" si="126"/>
        <v>604.92</v>
      </c>
      <c r="CR69">
        <f t="shared" si="127"/>
        <v>23.15</v>
      </c>
      <c r="CS69">
        <f t="shared" si="128"/>
        <v>6.9</v>
      </c>
      <c r="CT69">
        <f t="shared" si="129"/>
        <v>8.878</v>
      </c>
      <c r="CU69">
        <f t="shared" si="130"/>
        <v>0</v>
      </c>
      <c r="CV69">
        <f t="shared" si="131"/>
        <v>1.15</v>
      </c>
      <c r="CW69">
        <f t="shared" si="132"/>
        <v>0.525</v>
      </c>
      <c r="CX69">
        <f t="shared" si="133"/>
        <v>0</v>
      </c>
      <c r="CY69">
        <f t="shared" si="134"/>
        <v>32.2788</v>
      </c>
      <c r="CZ69">
        <f t="shared" si="135"/>
        <v>18.6112</v>
      </c>
      <c r="DD69" t="s">
        <v>121</v>
      </c>
      <c r="DE69" t="s">
        <v>217</v>
      </c>
      <c r="DF69" t="s">
        <v>217</v>
      </c>
      <c r="DG69" t="s">
        <v>218</v>
      </c>
      <c r="DI69" t="s">
        <v>218</v>
      </c>
      <c r="DJ69" t="s">
        <v>217</v>
      </c>
      <c r="DN69">
        <v>0</v>
      </c>
      <c r="DO69">
        <v>0</v>
      </c>
      <c r="DP69">
        <v>1</v>
      </c>
      <c r="DQ69">
        <v>1</v>
      </c>
      <c r="DU69">
        <v>1013</v>
      </c>
      <c r="DV69" t="s">
        <v>210</v>
      </c>
      <c r="DW69" t="s">
        <v>210</v>
      </c>
      <c r="DX69">
        <v>1</v>
      </c>
      <c r="EE69">
        <v>23493345</v>
      </c>
      <c r="EF69">
        <v>2</v>
      </c>
      <c r="EG69" t="s">
        <v>55</v>
      </c>
      <c r="EH69">
        <v>0</v>
      </c>
      <c r="EJ69">
        <v>1</v>
      </c>
      <c r="EK69">
        <v>11001</v>
      </c>
      <c r="EL69" t="s">
        <v>26</v>
      </c>
      <c r="EM69" t="s">
        <v>212</v>
      </c>
      <c r="EO69" t="s">
        <v>103</v>
      </c>
      <c r="EQ69">
        <v>0</v>
      </c>
      <c r="ER69">
        <v>315.58</v>
      </c>
      <c r="ES69">
        <v>302.46</v>
      </c>
      <c r="ET69">
        <v>9.26</v>
      </c>
      <c r="EU69">
        <v>2.76</v>
      </c>
      <c r="EV69">
        <v>3.86</v>
      </c>
      <c r="EW69">
        <v>0.5</v>
      </c>
      <c r="EX69">
        <v>0.21</v>
      </c>
      <c r="EY69">
        <v>0</v>
      </c>
      <c r="FQ69">
        <v>0</v>
      </c>
      <c r="FR69">
        <f t="shared" si="136"/>
        <v>0</v>
      </c>
      <c r="FS69">
        <v>0</v>
      </c>
      <c r="FT69" t="s">
        <v>59</v>
      </c>
      <c r="FU69" t="s">
        <v>60</v>
      </c>
      <c r="FX69">
        <v>110.7</v>
      </c>
      <c r="FY69">
        <v>63.75</v>
      </c>
      <c r="GD69">
        <v>0</v>
      </c>
      <c r="GF69">
        <v>842664210</v>
      </c>
      <c r="GG69">
        <v>2</v>
      </c>
      <c r="GH69">
        <v>1</v>
      </c>
      <c r="GI69">
        <v>-2</v>
      </c>
      <c r="GJ69">
        <v>0</v>
      </c>
      <c r="GK69">
        <f>ROUND(R69*(R12)/100,2)</f>
        <v>0</v>
      </c>
      <c r="GL69">
        <f t="shared" si="137"/>
        <v>0</v>
      </c>
      <c r="GM69">
        <f t="shared" si="138"/>
        <v>1224.79</v>
      </c>
      <c r="GN69">
        <f t="shared" si="139"/>
        <v>1224.79</v>
      </c>
      <c r="GO69">
        <f t="shared" si="140"/>
        <v>0</v>
      </c>
      <c r="GP69">
        <f t="shared" si="141"/>
        <v>0</v>
      </c>
      <c r="GR69">
        <v>0</v>
      </c>
    </row>
    <row r="70" spans="1:200" ht="12.75">
      <c r="A70">
        <v>17</v>
      </c>
      <c r="B70">
        <v>1</v>
      </c>
      <c r="C70">
        <f>ROW(SmtRes!A221)</f>
        <v>221</v>
      </c>
      <c r="D70">
        <f>ROW(EtalonRes!A228)</f>
        <v>228</v>
      </c>
      <c r="E70" t="s">
        <v>219</v>
      </c>
      <c r="F70" t="s">
        <v>220</v>
      </c>
      <c r="G70" t="s">
        <v>221</v>
      </c>
      <c r="H70" t="s">
        <v>23</v>
      </c>
      <c r="I70">
        <v>1.464</v>
      </c>
      <c r="J70">
        <v>0</v>
      </c>
      <c r="O70">
        <f t="shared" si="111"/>
        <v>33441.14</v>
      </c>
      <c r="P70">
        <f t="shared" si="112"/>
        <v>28949.47</v>
      </c>
      <c r="Q70">
        <f t="shared" si="113"/>
        <v>49.37</v>
      </c>
      <c r="R70">
        <f t="shared" si="114"/>
        <v>30.95</v>
      </c>
      <c r="S70">
        <f t="shared" si="115"/>
        <v>4442.3</v>
      </c>
      <c r="T70">
        <f t="shared" si="116"/>
        <v>0</v>
      </c>
      <c r="U70">
        <f t="shared" si="117"/>
        <v>522.623112</v>
      </c>
      <c r="V70">
        <f t="shared" si="118"/>
        <v>3.1659</v>
      </c>
      <c r="W70">
        <f t="shared" si="119"/>
        <v>0</v>
      </c>
      <c r="X70">
        <f t="shared" si="120"/>
        <v>4965.31</v>
      </c>
      <c r="Y70">
        <f t="shared" si="121"/>
        <v>2862.88</v>
      </c>
      <c r="AA70">
        <v>24182268</v>
      </c>
      <c r="AB70">
        <f t="shared" si="122"/>
        <v>22842.3105</v>
      </c>
      <c r="AC70">
        <f aca="true" t="shared" si="142" ref="AC70:AC76">ROUND((ES70),6)</f>
        <v>19774.23</v>
      </c>
      <c r="AD70">
        <f>ROUND(((((ET70*1.25))-((EU70*1.25)))+AE70),6)</f>
        <v>33.725</v>
      </c>
      <c r="AE70">
        <f>ROUND(((EU70*1.25)),6)</f>
        <v>21.1375</v>
      </c>
      <c r="AF70">
        <f>ROUND(((EV70*1.15)),6)</f>
        <v>3034.3555</v>
      </c>
      <c r="AG70">
        <f t="shared" si="123"/>
        <v>0</v>
      </c>
      <c r="AH70">
        <f>((EW70*1.15))</f>
        <v>356.983</v>
      </c>
      <c r="AI70">
        <f>((EX70*1.25))</f>
        <v>2.1625</v>
      </c>
      <c r="AJ70">
        <f t="shared" si="124"/>
        <v>0</v>
      </c>
      <c r="AK70">
        <v>22439.78</v>
      </c>
      <c r="AL70">
        <v>19774.23</v>
      </c>
      <c r="AM70">
        <v>26.98</v>
      </c>
      <c r="AN70">
        <v>16.91</v>
      </c>
      <c r="AO70">
        <v>2638.57</v>
      </c>
      <c r="AP70">
        <v>0</v>
      </c>
      <c r="AQ70">
        <v>310.42</v>
      </c>
      <c r="AR70">
        <v>1.73</v>
      </c>
      <c r="AS70">
        <v>0</v>
      </c>
      <c r="AT70">
        <v>111</v>
      </c>
      <c r="AU70">
        <v>64</v>
      </c>
      <c r="AV70">
        <v>1</v>
      </c>
      <c r="AW70">
        <v>1</v>
      </c>
      <c r="AZ70">
        <v>1</v>
      </c>
      <c r="BA70">
        <v>1</v>
      </c>
      <c r="BB70">
        <v>1</v>
      </c>
      <c r="BC70">
        <v>1</v>
      </c>
      <c r="BH70">
        <v>0</v>
      </c>
      <c r="BI70">
        <v>1</v>
      </c>
      <c r="BJ70" t="s">
        <v>222</v>
      </c>
      <c r="BM70">
        <v>11001</v>
      </c>
      <c r="BN70">
        <v>0</v>
      </c>
      <c r="BP70">
        <v>0</v>
      </c>
      <c r="BQ70">
        <v>2</v>
      </c>
      <c r="BR70">
        <v>0</v>
      </c>
      <c r="BS70">
        <v>1</v>
      </c>
      <c r="BT70">
        <v>1</v>
      </c>
      <c r="BU70">
        <v>1</v>
      </c>
      <c r="BV70">
        <v>1</v>
      </c>
      <c r="BW70">
        <v>1</v>
      </c>
      <c r="BX70">
        <v>1</v>
      </c>
      <c r="BZ70">
        <v>123</v>
      </c>
      <c r="CA70">
        <v>75</v>
      </c>
      <c r="CF70">
        <v>0</v>
      </c>
      <c r="CG70">
        <v>0</v>
      </c>
      <c r="CM70">
        <v>0</v>
      </c>
      <c r="CN70" t="s">
        <v>767</v>
      </c>
      <c r="CO70">
        <v>0</v>
      </c>
      <c r="CP70">
        <f t="shared" si="125"/>
        <v>33441.14</v>
      </c>
      <c r="CQ70">
        <f t="shared" si="126"/>
        <v>19774.23</v>
      </c>
      <c r="CR70">
        <f t="shared" si="127"/>
        <v>33.725</v>
      </c>
      <c r="CS70">
        <f t="shared" si="128"/>
        <v>21.1375</v>
      </c>
      <c r="CT70">
        <f t="shared" si="129"/>
        <v>3034.3555</v>
      </c>
      <c r="CU70">
        <f t="shared" si="130"/>
        <v>0</v>
      </c>
      <c r="CV70">
        <f t="shared" si="131"/>
        <v>356.983</v>
      </c>
      <c r="CW70">
        <f t="shared" si="132"/>
        <v>2.1625</v>
      </c>
      <c r="CX70">
        <f t="shared" si="133"/>
        <v>0</v>
      </c>
      <c r="CY70">
        <f t="shared" si="134"/>
        <v>4965.3075</v>
      </c>
      <c r="CZ70">
        <f t="shared" si="135"/>
        <v>2862.88</v>
      </c>
      <c r="DE70" t="s">
        <v>99</v>
      </c>
      <c r="DF70" t="s">
        <v>99</v>
      </c>
      <c r="DG70" t="s">
        <v>100</v>
      </c>
      <c r="DI70" t="s">
        <v>100</v>
      </c>
      <c r="DJ70" t="s">
        <v>99</v>
      </c>
      <c r="DN70">
        <v>0</v>
      </c>
      <c r="DO70">
        <v>0</v>
      </c>
      <c r="DP70">
        <v>1</v>
      </c>
      <c r="DQ70">
        <v>1</v>
      </c>
      <c r="DU70">
        <v>1013</v>
      </c>
      <c r="DV70" t="s">
        <v>23</v>
      </c>
      <c r="DW70" t="s">
        <v>23</v>
      </c>
      <c r="DX70">
        <v>1</v>
      </c>
      <c r="EE70">
        <v>23493345</v>
      </c>
      <c r="EF70">
        <v>2</v>
      </c>
      <c r="EG70" t="s">
        <v>55</v>
      </c>
      <c r="EH70">
        <v>0</v>
      </c>
      <c r="EJ70">
        <v>1</v>
      </c>
      <c r="EK70">
        <v>11001</v>
      </c>
      <c r="EL70" t="s">
        <v>26</v>
      </c>
      <c r="EM70" t="s">
        <v>212</v>
      </c>
      <c r="EO70" t="s">
        <v>103</v>
      </c>
      <c r="EQ70">
        <v>0</v>
      </c>
      <c r="ER70">
        <v>22439.78</v>
      </c>
      <c r="ES70">
        <v>19774.23</v>
      </c>
      <c r="ET70">
        <v>26.98</v>
      </c>
      <c r="EU70">
        <v>16.91</v>
      </c>
      <c r="EV70">
        <v>2638.57</v>
      </c>
      <c r="EW70">
        <v>310.42</v>
      </c>
      <c r="EX70">
        <v>1.73</v>
      </c>
      <c r="EY70">
        <v>0</v>
      </c>
      <c r="FQ70">
        <v>0</v>
      </c>
      <c r="FR70">
        <f t="shared" si="136"/>
        <v>0</v>
      </c>
      <c r="FS70">
        <v>0</v>
      </c>
      <c r="FT70" t="s">
        <v>59</v>
      </c>
      <c r="FU70" t="s">
        <v>60</v>
      </c>
      <c r="FX70">
        <v>110.7</v>
      </c>
      <c r="FY70">
        <v>63.75</v>
      </c>
      <c r="GD70">
        <v>0</v>
      </c>
      <c r="GF70">
        <v>-2053996919</v>
      </c>
      <c r="GG70">
        <v>2</v>
      </c>
      <c r="GH70">
        <v>1</v>
      </c>
      <c r="GI70">
        <v>-2</v>
      </c>
      <c r="GJ70">
        <v>0</v>
      </c>
      <c r="GK70">
        <f>ROUND(R70*(R12)/100,2)</f>
        <v>0</v>
      </c>
      <c r="GL70">
        <f t="shared" si="137"/>
        <v>0</v>
      </c>
      <c r="GM70">
        <f t="shared" si="138"/>
        <v>41269.329999999994</v>
      </c>
      <c r="GN70">
        <f t="shared" si="139"/>
        <v>41269.33</v>
      </c>
      <c r="GO70">
        <f t="shared" si="140"/>
        <v>0</v>
      </c>
      <c r="GP70">
        <f t="shared" si="141"/>
        <v>0</v>
      </c>
      <c r="GR70">
        <v>0</v>
      </c>
    </row>
    <row r="71" spans="1:200" ht="12.75">
      <c r="A71">
        <v>18</v>
      </c>
      <c r="B71">
        <v>1</v>
      </c>
      <c r="C71">
        <v>220</v>
      </c>
      <c r="E71" t="s">
        <v>223</v>
      </c>
      <c r="F71" t="s">
        <v>224</v>
      </c>
      <c r="G71" t="s">
        <v>225</v>
      </c>
      <c r="H71" t="s">
        <v>107</v>
      </c>
      <c r="I71">
        <f>I70*J71</f>
        <v>-149.328</v>
      </c>
      <c r="J71">
        <v>-102</v>
      </c>
      <c r="O71">
        <f t="shared" si="111"/>
        <v>-22021.4</v>
      </c>
      <c r="P71">
        <f t="shared" si="112"/>
        <v>-22021.4</v>
      </c>
      <c r="Q71">
        <f t="shared" si="113"/>
        <v>0</v>
      </c>
      <c r="R71">
        <f t="shared" si="114"/>
        <v>0</v>
      </c>
      <c r="S71">
        <f t="shared" si="115"/>
        <v>0</v>
      </c>
      <c r="T71">
        <f t="shared" si="116"/>
        <v>0</v>
      </c>
      <c r="U71">
        <f t="shared" si="117"/>
        <v>0</v>
      </c>
      <c r="V71">
        <f t="shared" si="118"/>
        <v>0</v>
      </c>
      <c r="W71">
        <f t="shared" si="119"/>
        <v>0</v>
      </c>
      <c r="X71">
        <f t="shared" si="120"/>
        <v>0</v>
      </c>
      <c r="Y71">
        <f t="shared" si="121"/>
        <v>0</v>
      </c>
      <c r="AA71">
        <v>24182268</v>
      </c>
      <c r="AB71">
        <f t="shared" si="122"/>
        <v>147.47</v>
      </c>
      <c r="AC71">
        <f t="shared" si="142"/>
        <v>147.47</v>
      </c>
      <c r="AD71">
        <f>ROUND((((ET71)-(EU71))+AE71),6)</f>
        <v>0</v>
      </c>
      <c r="AE71">
        <f aca="true" t="shared" si="143" ref="AE71:AF73">ROUND((EU71),6)</f>
        <v>0</v>
      </c>
      <c r="AF71">
        <f t="shared" si="143"/>
        <v>0</v>
      </c>
      <c r="AG71">
        <f t="shared" si="123"/>
        <v>0</v>
      </c>
      <c r="AH71">
        <f aca="true" t="shared" si="144" ref="AH71:AI73">(EW71)</f>
        <v>0</v>
      </c>
      <c r="AI71">
        <f t="shared" si="144"/>
        <v>0</v>
      </c>
      <c r="AJ71">
        <f t="shared" si="124"/>
        <v>0</v>
      </c>
      <c r="AK71">
        <v>147.47</v>
      </c>
      <c r="AL71">
        <v>147.47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1</v>
      </c>
      <c r="AW71">
        <v>1</v>
      </c>
      <c r="AZ71">
        <v>1</v>
      </c>
      <c r="BA71">
        <v>1</v>
      </c>
      <c r="BB71">
        <v>1</v>
      </c>
      <c r="BC71">
        <v>1</v>
      </c>
      <c r="BH71">
        <v>3</v>
      </c>
      <c r="BI71">
        <v>1</v>
      </c>
      <c r="BJ71" t="s">
        <v>226</v>
      </c>
      <c r="BM71">
        <v>500001</v>
      </c>
      <c r="BN71">
        <v>0</v>
      </c>
      <c r="BP71">
        <v>0</v>
      </c>
      <c r="BQ71">
        <v>8</v>
      </c>
      <c r="BR71">
        <v>1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Z71">
        <v>0</v>
      </c>
      <c r="CA71">
        <v>0</v>
      </c>
      <c r="CF71">
        <v>0</v>
      </c>
      <c r="CG71">
        <v>0</v>
      </c>
      <c r="CM71">
        <v>0</v>
      </c>
      <c r="CO71">
        <v>0</v>
      </c>
      <c r="CP71">
        <f t="shared" si="125"/>
        <v>-22021.4</v>
      </c>
      <c r="CQ71">
        <f t="shared" si="126"/>
        <v>147.47</v>
      </c>
      <c r="CR71">
        <f t="shared" si="127"/>
        <v>0</v>
      </c>
      <c r="CS71">
        <f t="shared" si="128"/>
        <v>0</v>
      </c>
      <c r="CT71">
        <f t="shared" si="129"/>
        <v>0</v>
      </c>
      <c r="CU71">
        <f t="shared" si="130"/>
        <v>0</v>
      </c>
      <c r="CV71">
        <f t="shared" si="131"/>
        <v>0</v>
      </c>
      <c r="CW71">
        <f t="shared" si="132"/>
        <v>0</v>
      </c>
      <c r="CX71">
        <f t="shared" si="133"/>
        <v>0</v>
      </c>
      <c r="CY71">
        <f t="shared" si="134"/>
        <v>0</v>
      </c>
      <c r="CZ71">
        <f t="shared" si="135"/>
        <v>0</v>
      </c>
      <c r="DN71">
        <v>0</v>
      </c>
      <c r="DO71">
        <v>0</v>
      </c>
      <c r="DP71">
        <v>1</v>
      </c>
      <c r="DQ71">
        <v>1</v>
      </c>
      <c r="DU71">
        <v>1005</v>
      </c>
      <c r="DV71" t="s">
        <v>107</v>
      </c>
      <c r="DW71" t="s">
        <v>107</v>
      </c>
      <c r="DX71">
        <v>1</v>
      </c>
      <c r="EE71">
        <v>23493277</v>
      </c>
      <c r="EF71">
        <v>8</v>
      </c>
      <c r="EG71" t="s">
        <v>109</v>
      </c>
      <c r="EH71">
        <v>0</v>
      </c>
      <c r="EJ71">
        <v>1</v>
      </c>
      <c r="EK71">
        <v>500001</v>
      </c>
      <c r="EL71" t="s">
        <v>110</v>
      </c>
      <c r="EM71" t="s">
        <v>111</v>
      </c>
      <c r="EQ71">
        <v>0</v>
      </c>
      <c r="ER71">
        <v>147.47</v>
      </c>
      <c r="ES71">
        <v>147.47</v>
      </c>
      <c r="ET71">
        <v>0</v>
      </c>
      <c r="EU71">
        <v>0</v>
      </c>
      <c r="EV71">
        <v>0</v>
      </c>
      <c r="EW71">
        <v>0</v>
      </c>
      <c r="EX71">
        <v>0</v>
      </c>
      <c r="FQ71">
        <v>0</v>
      </c>
      <c r="FR71">
        <f t="shared" si="136"/>
        <v>0</v>
      </c>
      <c r="FS71">
        <v>0</v>
      </c>
      <c r="FX71">
        <v>0</v>
      </c>
      <c r="FY71">
        <v>0</v>
      </c>
      <c r="GD71">
        <v>0</v>
      </c>
      <c r="GF71">
        <v>-1925564399</v>
      </c>
      <c r="GG71">
        <v>2</v>
      </c>
      <c r="GH71">
        <v>1</v>
      </c>
      <c r="GI71">
        <v>-2</v>
      </c>
      <c r="GJ71">
        <v>0</v>
      </c>
      <c r="GK71">
        <f>ROUND(R71*(R12)/100,2)</f>
        <v>0</v>
      </c>
      <c r="GL71">
        <f t="shared" si="137"/>
        <v>0</v>
      </c>
      <c r="GM71">
        <f t="shared" si="138"/>
        <v>-22021.4</v>
      </c>
      <c r="GN71">
        <f t="shared" si="139"/>
        <v>-22021.4</v>
      </c>
      <c r="GO71">
        <f t="shared" si="140"/>
        <v>0</v>
      </c>
      <c r="GP71">
        <f t="shared" si="141"/>
        <v>0</v>
      </c>
      <c r="GR71">
        <v>0</v>
      </c>
    </row>
    <row r="72" spans="1:200" ht="12.75">
      <c r="A72">
        <v>17</v>
      </c>
      <c r="B72">
        <v>1</v>
      </c>
      <c r="E72" t="s">
        <v>227</v>
      </c>
      <c r="F72" t="s">
        <v>228</v>
      </c>
      <c r="G72" t="s">
        <v>229</v>
      </c>
      <c r="H72" t="s">
        <v>107</v>
      </c>
      <c r="I72">
        <f>ROUND(I70*102,9)</f>
        <v>149.328</v>
      </c>
      <c r="J72">
        <v>0</v>
      </c>
      <c r="O72">
        <f t="shared" si="111"/>
        <v>19134.89</v>
      </c>
      <c r="P72">
        <f t="shared" si="112"/>
        <v>19134.89</v>
      </c>
      <c r="Q72">
        <f t="shared" si="113"/>
        <v>0</v>
      </c>
      <c r="R72">
        <f t="shared" si="114"/>
        <v>0</v>
      </c>
      <c r="S72">
        <f t="shared" si="115"/>
        <v>0</v>
      </c>
      <c r="T72">
        <f t="shared" si="116"/>
        <v>0</v>
      </c>
      <c r="U72">
        <f t="shared" si="117"/>
        <v>0</v>
      </c>
      <c r="V72">
        <f t="shared" si="118"/>
        <v>0</v>
      </c>
      <c r="W72">
        <f t="shared" si="119"/>
        <v>0</v>
      </c>
      <c r="X72">
        <f t="shared" si="120"/>
        <v>0</v>
      </c>
      <c r="Y72">
        <f t="shared" si="121"/>
        <v>0</v>
      </c>
      <c r="AA72">
        <v>24182268</v>
      </c>
      <c r="AB72">
        <f t="shared" si="122"/>
        <v>128.14</v>
      </c>
      <c r="AC72">
        <f t="shared" si="142"/>
        <v>128.14</v>
      </c>
      <c r="AD72">
        <f>ROUND((((ET72)-(EU72))+AE72),6)</f>
        <v>0</v>
      </c>
      <c r="AE72">
        <f t="shared" si="143"/>
        <v>0</v>
      </c>
      <c r="AF72">
        <f t="shared" si="143"/>
        <v>0</v>
      </c>
      <c r="AG72">
        <f t="shared" si="123"/>
        <v>0</v>
      </c>
      <c r="AH72">
        <f t="shared" si="144"/>
        <v>0</v>
      </c>
      <c r="AI72">
        <f t="shared" si="144"/>
        <v>0</v>
      </c>
      <c r="AJ72">
        <f t="shared" si="124"/>
        <v>0</v>
      </c>
      <c r="AK72">
        <v>128.14</v>
      </c>
      <c r="AL72">
        <v>128.14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1</v>
      </c>
      <c r="AW72">
        <v>1</v>
      </c>
      <c r="AZ72">
        <v>1</v>
      </c>
      <c r="BA72">
        <v>1</v>
      </c>
      <c r="BB72">
        <v>1</v>
      </c>
      <c r="BC72">
        <v>1</v>
      </c>
      <c r="BH72">
        <v>3</v>
      </c>
      <c r="BI72">
        <v>1</v>
      </c>
      <c r="BJ72" t="s">
        <v>230</v>
      </c>
      <c r="BM72">
        <v>500001</v>
      </c>
      <c r="BN72">
        <v>0</v>
      </c>
      <c r="BP72">
        <v>0</v>
      </c>
      <c r="BQ72">
        <v>8</v>
      </c>
      <c r="BR72">
        <v>0</v>
      </c>
      <c r="BS72">
        <v>1</v>
      </c>
      <c r="BT72">
        <v>1</v>
      </c>
      <c r="BU72">
        <v>1</v>
      </c>
      <c r="BV72">
        <v>1</v>
      </c>
      <c r="BW72">
        <v>1</v>
      </c>
      <c r="BX72">
        <v>1</v>
      </c>
      <c r="BZ72">
        <v>0</v>
      </c>
      <c r="CA72">
        <v>0</v>
      </c>
      <c r="CF72">
        <v>0</v>
      </c>
      <c r="CG72">
        <v>0</v>
      </c>
      <c r="CM72">
        <v>0</v>
      </c>
      <c r="CO72">
        <v>0</v>
      </c>
      <c r="CP72">
        <f t="shared" si="125"/>
        <v>19134.89</v>
      </c>
      <c r="CQ72">
        <f t="shared" si="126"/>
        <v>128.14</v>
      </c>
      <c r="CR72">
        <f t="shared" si="127"/>
        <v>0</v>
      </c>
      <c r="CS72">
        <f t="shared" si="128"/>
        <v>0</v>
      </c>
      <c r="CT72">
        <f t="shared" si="129"/>
        <v>0</v>
      </c>
      <c r="CU72">
        <f t="shared" si="130"/>
        <v>0</v>
      </c>
      <c r="CV72">
        <f t="shared" si="131"/>
        <v>0</v>
      </c>
      <c r="CW72">
        <f t="shared" si="132"/>
        <v>0</v>
      </c>
      <c r="CX72">
        <f t="shared" si="133"/>
        <v>0</v>
      </c>
      <c r="CY72">
        <f t="shared" si="134"/>
        <v>0</v>
      </c>
      <c r="CZ72">
        <f t="shared" si="135"/>
        <v>0</v>
      </c>
      <c r="DN72">
        <v>0</v>
      </c>
      <c r="DO72">
        <v>0</v>
      </c>
      <c r="DP72">
        <v>1</v>
      </c>
      <c r="DQ72">
        <v>1</v>
      </c>
      <c r="DU72">
        <v>1005</v>
      </c>
      <c r="DV72" t="s">
        <v>107</v>
      </c>
      <c r="DW72" t="s">
        <v>107</v>
      </c>
      <c r="DX72">
        <v>1</v>
      </c>
      <c r="EE72">
        <v>23493277</v>
      </c>
      <c r="EF72">
        <v>8</v>
      </c>
      <c r="EG72" t="s">
        <v>109</v>
      </c>
      <c r="EH72">
        <v>0</v>
      </c>
      <c r="EJ72">
        <v>1</v>
      </c>
      <c r="EK72">
        <v>500001</v>
      </c>
      <c r="EL72" t="s">
        <v>110</v>
      </c>
      <c r="EM72" t="s">
        <v>111</v>
      </c>
      <c r="EQ72">
        <v>0</v>
      </c>
      <c r="ER72">
        <v>128.14</v>
      </c>
      <c r="ES72">
        <v>128.14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FQ72">
        <v>0</v>
      </c>
      <c r="FR72">
        <f t="shared" si="136"/>
        <v>0</v>
      </c>
      <c r="FS72">
        <v>0</v>
      </c>
      <c r="FX72">
        <v>0</v>
      </c>
      <c r="FY72">
        <v>0</v>
      </c>
      <c r="GD72">
        <v>0</v>
      </c>
      <c r="GF72">
        <v>-1328943882</v>
      </c>
      <c r="GG72">
        <v>2</v>
      </c>
      <c r="GH72">
        <v>1</v>
      </c>
      <c r="GI72">
        <v>-2</v>
      </c>
      <c r="GJ72">
        <v>0</v>
      </c>
      <c r="GK72">
        <f>ROUND(R72*(R12)/100,2)</f>
        <v>0</v>
      </c>
      <c r="GL72">
        <f t="shared" si="137"/>
        <v>0</v>
      </c>
      <c r="GM72">
        <f t="shared" si="138"/>
        <v>19134.89</v>
      </c>
      <c r="GN72">
        <f t="shared" si="139"/>
        <v>19134.89</v>
      </c>
      <c r="GO72">
        <f t="shared" si="140"/>
        <v>0</v>
      </c>
      <c r="GP72">
        <f t="shared" si="141"/>
        <v>0</v>
      </c>
      <c r="GR72">
        <v>0</v>
      </c>
    </row>
    <row r="73" spans="1:200" ht="12.75">
      <c r="A73">
        <v>17</v>
      </c>
      <c r="B73">
        <v>1</v>
      </c>
      <c r="E73" t="s">
        <v>231</v>
      </c>
      <c r="F73" t="s">
        <v>142</v>
      </c>
      <c r="G73" t="s">
        <v>143</v>
      </c>
      <c r="H73" t="s">
        <v>144</v>
      </c>
      <c r="I73">
        <v>0.019</v>
      </c>
      <c r="J73">
        <v>0</v>
      </c>
      <c r="O73">
        <f t="shared" si="111"/>
        <v>222.51</v>
      </c>
      <c r="P73">
        <f t="shared" si="112"/>
        <v>222.51</v>
      </c>
      <c r="Q73">
        <f t="shared" si="113"/>
        <v>0</v>
      </c>
      <c r="R73">
        <f t="shared" si="114"/>
        <v>0</v>
      </c>
      <c r="S73">
        <f t="shared" si="115"/>
        <v>0</v>
      </c>
      <c r="T73">
        <f t="shared" si="116"/>
        <v>0</v>
      </c>
      <c r="U73">
        <f t="shared" si="117"/>
        <v>0</v>
      </c>
      <c r="V73">
        <f t="shared" si="118"/>
        <v>0</v>
      </c>
      <c r="W73">
        <f t="shared" si="119"/>
        <v>0</v>
      </c>
      <c r="X73">
        <f t="shared" si="120"/>
        <v>0</v>
      </c>
      <c r="Y73">
        <f t="shared" si="121"/>
        <v>0</v>
      </c>
      <c r="AA73">
        <v>24182268</v>
      </c>
      <c r="AB73">
        <f t="shared" si="122"/>
        <v>11710.93</v>
      </c>
      <c r="AC73">
        <f t="shared" si="142"/>
        <v>11710.93</v>
      </c>
      <c r="AD73">
        <f>ROUND((((ET73)-(EU73))+AE73),6)</f>
        <v>0</v>
      </c>
      <c r="AE73">
        <f t="shared" si="143"/>
        <v>0</v>
      </c>
      <c r="AF73">
        <f t="shared" si="143"/>
        <v>0</v>
      </c>
      <c r="AG73">
        <f t="shared" si="123"/>
        <v>0</v>
      </c>
      <c r="AH73">
        <f t="shared" si="144"/>
        <v>0</v>
      </c>
      <c r="AI73">
        <f t="shared" si="144"/>
        <v>0</v>
      </c>
      <c r="AJ73">
        <f t="shared" si="124"/>
        <v>0</v>
      </c>
      <c r="AK73">
        <v>11710.93</v>
      </c>
      <c r="AL73">
        <v>11710.93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1</v>
      </c>
      <c r="AW73">
        <v>1</v>
      </c>
      <c r="AZ73">
        <v>1</v>
      </c>
      <c r="BA73">
        <v>1</v>
      </c>
      <c r="BB73">
        <v>1</v>
      </c>
      <c r="BC73">
        <v>1</v>
      </c>
      <c r="BH73">
        <v>3</v>
      </c>
      <c r="BI73">
        <v>1</v>
      </c>
      <c r="BJ73" t="s">
        <v>145</v>
      </c>
      <c r="BM73">
        <v>500001</v>
      </c>
      <c r="BN73">
        <v>0</v>
      </c>
      <c r="BP73">
        <v>0</v>
      </c>
      <c r="BQ73">
        <v>8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Z73">
        <v>0</v>
      </c>
      <c r="CA73">
        <v>0</v>
      </c>
      <c r="CF73">
        <v>0</v>
      </c>
      <c r="CG73">
        <v>0</v>
      </c>
      <c r="CM73">
        <v>0</v>
      </c>
      <c r="CO73">
        <v>0</v>
      </c>
      <c r="CP73">
        <f t="shared" si="125"/>
        <v>222.51</v>
      </c>
      <c r="CQ73">
        <f t="shared" si="126"/>
        <v>11710.93</v>
      </c>
      <c r="CR73">
        <f t="shared" si="127"/>
        <v>0</v>
      </c>
      <c r="CS73">
        <f t="shared" si="128"/>
        <v>0</v>
      </c>
      <c r="CT73">
        <f t="shared" si="129"/>
        <v>0</v>
      </c>
      <c r="CU73">
        <f t="shared" si="130"/>
        <v>0</v>
      </c>
      <c r="CV73">
        <f t="shared" si="131"/>
        <v>0</v>
      </c>
      <c r="CW73">
        <f t="shared" si="132"/>
        <v>0</v>
      </c>
      <c r="CX73">
        <f t="shared" si="133"/>
        <v>0</v>
      </c>
      <c r="CY73">
        <f t="shared" si="134"/>
        <v>0</v>
      </c>
      <c r="CZ73">
        <f t="shared" si="135"/>
        <v>0</v>
      </c>
      <c r="DN73">
        <v>0</v>
      </c>
      <c r="DO73">
        <v>0</v>
      </c>
      <c r="DP73">
        <v>1</v>
      </c>
      <c r="DQ73">
        <v>1</v>
      </c>
      <c r="DU73">
        <v>1009</v>
      </c>
      <c r="DV73" t="s">
        <v>144</v>
      </c>
      <c r="DW73" t="s">
        <v>144</v>
      </c>
      <c r="DX73">
        <v>1000</v>
      </c>
      <c r="EE73">
        <v>23493277</v>
      </c>
      <c r="EF73">
        <v>8</v>
      </c>
      <c r="EG73" t="s">
        <v>109</v>
      </c>
      <c r="EH73">
        <v>0</v>
      </c>
      <c r="EJ73">
        <v>1</v>
      </c>
      <c r="EK73">
        <v>500001</v>
      </c>
      <c r="EL73" t="s">
        <v>110</v>
      </c>
      <c r="EM73" t="s">
        <v>111</v>
      </c>
      <c r="EQ73">
        <v>0</v>
      </c>
      <c r="ER73">
        <v>11710.93</v>
      </c>
      <c r="ES73">
        <v>11710.93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FQ73">
        <v>0</v>
      </c>
      <c r="FR73">
        <f t="shared" si="136"/>
        <v>0</v>
      </c>
      <c r="FS73">
        <v>0</v>
      </c>
      <c r="FX73">
        <v>0</v>
      </c>
      <c r="FY73">
        <v>0</v>
      </c>
      <c r="GD73">
        <v>0</v>
      </c>
      <c r="GF73">
        <v>-543193030</v>
      </c>
      <c r="GG73">
        <v>2</v>
      </c>
      <c r="GH73">
        <v>1</v>
      </c>
      <c r="GI73">
        <v>-2</v>
      </c>
      <c r="GJ73">
        <v>0</v>
      </c>
      <c r="GK73">
        <f>ROUND(R73*(R12)/100,2)</f>
        <v>0</v>
      </c>
      <c r="GL73">
        <f t="shared" si="137"/>
        <v>0</v>
      </c>
      <c r="GM73">
        <f t="shared" si="138"/>
        <v>222.51</v>
      </c>
      <c r="GN73">
        <f t="shared" si="139"/>
        <v>222.51</v>
      </c>
      <c r="GO73">
        <f t="shared" si="140"/>
        <v>0</v>
      </c>
      <c r="GP73">
        <f t="shared" si="141"/>
        <v>0</v>
      </c>
      <c r="GR73">
        <v>0</v>
      </c>
    </row>
    <row r="74" spans="1:200" ht="12.75">
      <c r="A74">
        <v>17</v>
      </c>
      <c r="B74">
        <v>1</v>
      </c>
      <c r="C74">
        <f>ROW(SmtRes!A226)</f>
        <v>226</v>
      </c>
      <c r="D74">
        <f>ROW(EtalonRes!A233)</f>
        <v>233</v>
      </c>
      <c r="E74" t="s">
        <v>232</v>
      </c>
      <c r="F74" t="s">
        <v>233</v>
      </c>
      <c r="G74" t="s">
        <v>234</v>
      </c>
      <c r="H74" t="s">
        <v>39</v>
      </c>
      <c r="I74">
        <v>0.454</v>
      </c>
      <c r="J74">
        <v>0</v>
      </c>
      <c r="O74">
        <f t="shared" si="111"/>
        <v>1324.73</v>
      </c>
      <c r="P74">
        <f t="shared" si="112"/>
        <v>1208.01</v>
      </c>
      <c r="Q74">
        <f t="shared" si="113"/>
        <v>2.75</v>
      </c>
      <c r="R74">
        <f t="shared" si="114"/>
        <v>0</v>
      </c>
      <c r="S74">
        <f t="shared" si="115"/>
        <v>113.97</v>
      </c>
      <c r="T74">
        <f t="shared" si="116"/>
        <v>0</v>
      </c>
      <c r="U74">
        <f t="shared" si="117"/>
        <v>12.32156</v>
      </c>
      <c r="V74">
        <f t="shared" si="118"/>
        <v>0.03405</v>
      </c>
      <c r="W74">
        <f t="shared" si="119"/>
        <v>0</v>
      </c>
      <c r="X74">
        <f t="shared" si="120"/>
        <v>126.51</v>
      </c>
      <c r="Y74">
        <f t="shared" si="121"/>
        <v>72.94</v>
      </c>
      <c r="AA74">
        <v>24182268</v>
      </c>
      <c r="AB74">
        <f t="shared" si="122"/>
        <v>2917.9175</v>
      </c>
      <c r="AC74">
        <f t="shared" si="142"/>
        <v>2660.81</v>
      </c>
      <c r="AD74">
        <f>ROUND(((((ET74*1.25))-((EU74*1.25)))+AE74),6)</f>
        <v>6.0625</v>
      </c>
      <c r="AE74">
        <f>ROUND(((EU74*1.25)),6)</f>
        <v>0</v>
      </c>
      <c r="AF74">
        <f>ROUND(((EV74*1.15)),6)</f>
        <v>251.045</v>
      </c>
      <c r="AG74">
        <f t="shared" si="123"/>
        <v>0</v>
      </c>
      <c r="AH74">
        <f>((EW74*1.15))</f>
        <v>27.14</v>
      </c>
      <c r="AI74">
        <f>((EX74*1.25))</f>
        <v>0.075</v>
      </c>
      <c r="AJ74">
        <f t="shared" si="124"/>
        <v>0</v>
      </c>
      <c r="AK74">
        <v>2883.96</v>
      </c>
      <c r="AL74">
        <v>2660.81</v>
      </c>
      <c r="AM74">
        <v>4.85</v>
      </c>
      <c r="AN74">
        <v>0</v>
      </c>
      <c r="AO74">
        <v>218.3</v>
      </c>
      <c r="AP74">
        <v>0</v>
      </c>
      <c r="AQ74">
        <v>23.6</v>
      </c>
      <c r="AR74">
        <v>0.06</v>
      </c>
      <c r="AS74">
        <v>0</v>
      </c>
      <c r="AT74">
        <v>111</v>
      </c>
      <c r="AU74">
        <v>64</v>
      </c>
      <c r="AV74">
        <v>1</v>
      </c>
      <c r="AW74">
        <v>1</v>
      </c>
      <c r="AZ74">
        <v>1</v>
      </c>
      <c r="BA74">
        <v>1</v>
      </c>
      <c r="BB74">
        <v>1</v>
      </c>
      <c r="BC74">
        <v>1</v>
      </c>
      <c r="BH74">
        <v>0</v>
      </c>
      <c r="BI74">
        <v>1</v>
      </c>
      <c r="BJ74" t="s">
        <v>235</v>
      </c>
      <c r="BM74">
        <v>11001</v>
      </c>
      <c r="BN74">
        <v>0</v>
      </c>
      <c r="BP74">
        <v>0</v>
      </c>
      <c r="BQ74">
        <v>2</v>
      </c>
      <c r="BR74">
        <v>0</v>
      </c>
      <c r="BS74">
        <v>1</v>
      </c>
      <c r="BT74">
        <v>1</v>
      </c>
      <c r="BU74">
        <v>1</v>
      </c>
      <c r="BV74">
        <v>1</v>
      </c>
      <c r="BW74">
        <v>1</v>
      </c>
      <c r="BX74">
        <v>1</v>
      </c>
      <c r="BZ74">
        <v>123</v>
      </c>
      <c r="CA74">
        <v>75</v>
      </c>
      <c r="CF74">
        <v>0</v>
      </c>
      <c r="CG74">
        <v>0</v>
      </c>
      <c r="CM74">
        <v>0</v>
      </c>
      <c r="CN74" t="s">
        <v>767</v>
      </c>
      <c r="CO74">
        <v>0</v>
      </c>
      <c r="CP74">
        <f t="shared" si="125"/>
        <v>1324.73</v>
      </c>
      <c r="CQ74">
        <f t="shared" si="126"/>
        <v>2660.81</v>
      </c>
      <c r="CR74">
        <f t="shared" si="127"/>
        <v>6.0625</v>
      </c>
      <c r="CS74">
        <f t="shared" si="128"/>
        <v>0</v>
      </c>
      <c r="CT74">
        <f t="shared" si="129"/>
        <v>251.045</v>
      </c>
      <c r="CU74">
        <f t="shared" si="130"/>
        <v>0</v>
      </c>
      <c r="CV74">
        <f t="shared" si="131"/>
        <v>27.14</v>
      </c>
      <c r="CW74">
        <f t="shared" si="132"/>
        <v>0.075</v>
      </c>
      <c r="CX74">
        <f t="shared" si="133"/>
        <v>0</v>
      </c>
      <c r="CY74">
        <f t="shared" si="134"/>
        <v>126.5067</v>
      </c>
      <c r="CZ74">
        <f t="shared" si="135"/>
        <v>72.9408</v>
      </c>
      <c r="DE74" t="s">
        <v>99</v>
      </c>
      <c r="DF74" t="s">
        <v>99</v>
      </c>
      <c r="DG74" t="s">
        <v>100</v>
      </c>
      <c r="DI74" t="s">
        <v>100</v>
      </c>
      <c r="DJ74" t="s">
        <v>99</v>
      </c>
      <c r="DN74">
        <v>0</v>
      </c>
      <c r="DO74">
        <v>0</v>
      </c>
      <c r="DP74">
        <v>1</v>
      </c>
      <c r="DQ74">
        <v>1</v>
      </c>
      <c r="DU74">
        <v>1013</v>
      </c>
      <c r="DV74" t="s">
        <v>39</v>
      </c>
      <c r="DW74" t="s">
        <v>39</v>
      </c>
      <c r="DX74">
        <v>1</v>
      </c>
      <c r="EE74">
        <v>23493345</v>
      </c>
      <c r="EF74">
        <v>2</v>
      </c>
      <c r="EG74" t="s">
        <v>55</v>
      </c>
      <c r="EH74">
        <v>0</v>
      </c>
      <c r="EJ74">
        <v>1</v>
      </c>
      <c r="EK74">
        <v>11001</v>
      </c>
      <c r="EL74" t="s">
        <v>26</v>
      </c>
      <c r="EM74" t="s">
        <v>212</v>
      </c>
      <c r="EO74" t="s">
        <v>103</v>
      </c>
      <c r="EQ74">
        <v>0</v>
      </c>
      <c r="ER74">
        <v>2883.96</v>
      </c>
      <c r="ES74">
        <v>2660.81</v>
      </c>
      <c r="ET74">
        <v>4.85</v>
      </c>
      <c r="EU74">
        <v>0</v>
      </c>
      <c r="EV74">
        <v>218.3</v>
      </c>
      <c r="EW74">
        <v>23.6</v>
      </c>
      <c r="EX74">
        <v>0.06</v>
      </c>
      <c r="EY74">
        <v>0</v>
      </c>
      <c r="FQ74">
        <v>0</v>
      </c>
      <c r="FR74">
        <f t="shared" si="136"/>
        <v>0</v>
      </c>
      <c r="FS74">
        <v>0</v>
      </c>
      <c r="FT74" t="s">
        <v>59</v>
      </c>
      <c r="FU74" t="s">
        <v>60</v>
      </c>
      <c r="FX74">
        <v>110.7</v>
      </c>
      <c r="FY74">
        <v>63.75</v>
      </c>
      <c r="GD74">
        <v>0</v>
      </c>
      <c r="GF74">
        <v>-1542430251</v>
      </c>
      <c r="GG74">
        <v>2</v>
      </c>
      <c r="GH74">
        <v>1</v>
      </c>
      <c r="GI74">
        <v>-2</v>
      </c>
      <c r="GJ74">
        <v>0</v>
      </c>
      <c r="GK74">
        <f>ROUND(R74*(R12)/100,2)</f>
        <v>0</v>
      </c>
      <c r="GL74">
        <f t="shared" si="137"/>
        <v>0</v>
      </c>
      <c r="GM74">
        <f t="shared" si="138"/>
        <v>1524.18</v>
      </c>
      <c r="GN74">
        <f t="shared" si="139"/>
        <v>1524.18</v>
      </c>
      <c r="GO74">
        <f t="shared" si="140"/>
        <v>0</v>
      </c>
      <c r="GP74">
        <f t="shared" si="141"/>
        <v>0</v>
      </c>
      <c r="GR74">
        <v>0</v>
      </c>
    </row>
    <row r="75" spans="1:200" ht="12.75">
      <c r="A75">
        <v>17</v>
      </c>
      <c r="B75">
        <v>1</v>
      </c>
      <c r="C75">
        <f>ROW(SmtRes!A233)</f>
        <v>233</v>
      </c>
      <c r="D75">
        <f>ROW(EtalonRes!A240)</f>
        <v>240</v>
      </c>
      <c r="E75" t="s">
        <v>236</v>
      </c>
      <c r="F75" t="s">
        <v>237</v>
      </c>
      <c r="G75" t="s">
        <v>238</v>
      </c>
      <c r="H75" t="s">
        <v>23</v>
      </c>
      <c r="I75">
        <v>0.379</v>
      </c>
      <c r="J75">
        <v>0</v>
      </c>
      <c r="O75">
        <f t="shared" si="111"/>
        <v>3960.08</v>
      </c>
      <c r="P75">
        <f t="shared" si="112"/>
        <v>3814.87</v>
      </c>
      <c r="Q75">
        <f t="shared" si="113"/>
        <v>34.6</v>
      </c>
      <c r="R75">
        <f t="shared" si="114"/>
        <v>2.11</v>
      </c>
      <c r="S75">
        <f t="shared" si="115"/>
        <v>110.61</v>
      </c>
      <c r="T75">
        <f t="shared" si="116"/>
        <v>0</v>
      </c>
      <c r="U75">
        <f t="shared" si="117"/>
        <v>13.6900485</v>
      </c>
      <c r="V75">
        <f t="shared" si="118"/>
        <v>0.38847499999999996</v>
      </c>
      <c r="W75">
        <f t="shared" si="119"/>
        <v>0</v>
      </c>
      <c r="X75">
        <f t="shared" si="120"/>
        <v>125.12</v>
      </c>
      <c r="Y75">
        <f t="shared" si="121"/>
        <v>72.14</v>
      </c>
      <c r="AA75">
        <v>24182268</v>
      </c>
      <c r="AB75">
        <f t="shared" si="122"/>
        <v>10448.776</v>
      </c>
      <c r="AC75">
        <f t="shared" si="142"/>
        <v>10065.63</v>
      </c>
      <c r="AD75">
        <f>ROUND(((((ET75*1.25))-((EU75*1.25)))+AE75),6)</f>
        <v>91.2875</v>
      </c>
      <c r="AE75">
        <f>ROUND(((EU75*1.25)),6)</f>
        <v>5.575</v>
      </c>
      <c r="AF75">
        <f>ROUND(((EV75*1.15)),6)</f>
        <v>291.8585</v>
      </c>
      <c r="AG75">
        <f t="shared" si="123"/>
        <v>0</v>
      </c>
      <c r="AH75">
        <f>((EW75*1.15))</f>
        <v>36.1215</v>
      </c>
      <c r="AI75">
        <f>((EX75*1.25))</f>
        <v>1.025</v>
      </c>
      <c r="AJ75">
        <f t="shared" si="124"/>
        <v>0</v>
      </c>
      <c r="AK75">
        <v>10392.45</v>
      </c>
      <c r="AL75">
        <v>10065.63</v>
      </c>
      <c r="AM75">
        <v>73.03</v>
      </c>
      <c r="AN75">
        <v>4.46</v>
      </c>
      <c r="AO75">
        <v>253.79</v>
      </c>
      <c r="AP75">
        <v>0</v>
      </c>
      <c r="AQ75">
        <v>31.41</v>
      </c>
      <c r="AR75">
        <v>0.82</v>
      </c>
      <c r="AS75">
        <v>0</v>
      </c>
      <c r="AT75">
        <v>111</v>
      </c>
      <c r="AU75">
        <v>64</v>
      </c>
      <c r="AV75">
        <v>1</v>
      </c>
      <c r="AW75">
        <v>1</v>
      </c>
      <c r="AZ75">
        <v>1</v>
      </c>
      <c r="BA75">
        <v>1</v>
      </c>
      <c r="BB75">
        <v>1</v>
      </c>
      <c r="BC75">
        <v>1</v>
      </c>
      <c r="BH75">
        <v>0</v>
      </c>
      <c r="BI75">
        <v>1</v>
      </c>
      <c r="BJ75" t="s">
        <v>239</v>
      </c>
      <c r="BM75">
        <v>11001</v>
      </c>
      <c r="BN75">
        <v>0</v>
      </c>
      <c r="BP75">
        <v>0</v>
      </c>
      <c r="BQ75">
        <v>2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Z75">
        <v>123</v>
      </c>
      <c r="CA75">
        <v>75</v>
      </c>
      <c r="CF75">
        <v>0</v>
      </c>
      <c r="CG75">
        <v>0</v>
      </c>
      <c r="CM75">
        <v>0</v>
      </c>
      <c r="CN75" t="s">
        <v>767</v>
      </c>
      <c r="CO75">
        <v>0</v>
      </c>
      <c r="CP75">
        <f t="shared" si="125"/>
        <v>3960.08</v>
      </c>
      <c r="CQ75">
        <f t="shared" si="126"/>
        <v>10065.63</v>
      </c>
      <c r="CR75">
        <f t="shared" si="127"/>
        <v>91.2875</v>
      </c>
      <c r="CS75">
        <f t="shared" si="128"/>
        <v>5.575</v>
      </c>
      <c r="CT75">
        <f t="shared" si="129"/>
        <v>291.8585</v>
      </c>
      <c r="CU75">
        <f t="shared" si="130"/>
        <v>0</v>
      </c>
      <c r="CV75">
        <f t="shared" si="131"/>
        <v>36.1215</v>
      </c>
      <c r="CW75">
        <f t="shared" si="132"/>
        <v>1.025</v>
      </c>
      <c r="CX75">
        <f t="shared" si="133"/>
        <v>0</v>
      </c>
      <c r="CY75">
        <f t="shared" si="134"/>
        <v>125.1192</v>
      </c>
      <c r="CZ75">
        <f t="shared" si="135"/>
        <v>72.1408</v>
      </c>
      <c r="DE75" t="s">
        <v>99</v>
      </c>
      <c r="DF75" t="s">
        <v>99</v>
      </c>
      <c r="DG75" t="s">
        <v>100</v>
      </c>
      <c r="DI75" t="s">
        <v>100</v>
      </c>
      <c r="DJ75" t="s">
        <v>99</v>
      </c>
      <c r="DN75">
        <v>0</v>
      </c>
      <c r="DO75">
        <v>0</v>
      </c>
      <c r="DP75">
        <v>1</v>
      </c>
      <c r="DQ75">
        <v>1</v>
      </c>
      <c r="DU75">
        <v>1013</v>
      </c>
      <c r="DV75" t="s">
        <v>23</v>
      </c>
      <c r="DW75" t="s">
        <v>23</v>
      </c>
      <c r="DX75">
        <v>1</v>
      </c>
      <c r="EE75">
        <v>23493345</v>
      </c>
      <c r="EF75">
        <v>2</v>
      </c>
      <c r="EG75" t="s">
        <v>55</v>
      </c>
      <c r="EH75">
        <v>0</v>
      </c>
      <c r="EJ75">
        <v>1</v>
      </c>
      <c r="EK75">
        <v>11001</v>
      </c>
      <c r="EL75" t="s">
        <v>26</v>
      </c>
      <c r="EM75" t="s">
        <v>212</v>
      </c>
      <c r="EO75" t="s">
        <v>103</v>
      </c>
      <c r="EQ75">
        <v>0</v>
      </c>
      <c r="ER75">
        <v>10392.45</v>
      </c>
      <c r="ES75">
        <v>10065.63</v>
      </c>
      <c r="ET75">
        <v>73.03</v>
      </c>
      <c r="EU75">
        <v>4.46</v>
      </c>
      <c r="EV75">
        <v>253.79</v>
      </c>
      <c r="EW75">
        <v>31.41</v>
      </c>
      <c r="EX75">
        <v>0.82</v>
      </c>
      <c r="EY75">
        <v>0</v>
      </c>
      <c r="FQ75">
        <v>0</v>
      </c>
      <c r="FR75">
        <f t="shared" si="136"/>
        <v>0</v>
      </c>
      <c r="FS75">
        <v>0</v>
      </c>
      <c r="FT75" t="s">
        <v>59</v>
      </c>
      <c r="FU75" t="s">
        <v>60</v>
      </c>
      <c r="FX75">
        <v>110.7</v>
      </c>
      <c r="FY75">
        <v>63.75</v>
      </c>
      <c r="GD75">
        <v>0</v>
      </c>
      <c r="GF75">
        <v>4882801</v>
      </c>
      <c r="GG75">
        <v>2</v>
      </c>
      <c r="GH75">
        <v>1</v>
      </c>
      <c r="GI75">
        <v>-2</v>
      </c>
      <c r="GJ75">
        <v>0</v>
      </c>
      <c r="GK75">
        <f>ROUND(R75*(R12)/100,2)</f>
        <v>0</v>
      </c>
      <c r="GL75">
        <f t="shared" si="137"/>
        <v>0</v>
      </c>
      <c r="GM75">
        <f t="shared" si="138"/>
        <v>4157.34</v>
      </c>
      <c r="GN75">
        <f t="shared" si="139"/>
        <v>4157.34</v>
      </c>
      <c r="GO75">
        <f t="shared" si="140"/>
        <v>0</v>
      </c>
      <c r="GP75">
        <f t="shared" si="141"/>
        <v>0</v>
      </c>
      <c r="GR75">
        <v>0</v>
      </c>
    </row>
    <row r="76" spans="1:200" ht="12.75">
      <c r="A76">
        <v>17</v>
      </c>
      <c r="B76">
        <v>1</v>
      </c>
      <c r="C76">
        <f>ROW(SmtRes!A246)</f>
        <v>246</v>
      </c>
      <c r="D76">
        <f>ROW(EtalonRes!A253)</f>
        <v>253</v>
      </c>
      <c r="E76" t="s">
        <v>240</v>
      </c>
      <c r="F76" t="s">
        <v>241</v>
      </c>
      <c r="G76" t="s">
        <v>242</v>
      </c>
      <c r="H76" t="s">
        <v>39</v>
      </c>
      <c r="I76">
        <v>0.394</v>
      </c>
      <c r="J76">
        <v>0</v>
      </c>
      <c r="O76">
        <f t="shared" si="111"/>
        <v>610.17</v>
      </c>
      <c r="P76">
        <f t="shared" si="112"/>
        <v>576.86</v>
      </c>
      <c r="Q76">
        <f t="shared" si="113"/>
        <v>6.36</v>
      </c>
      <c r="R76">
        <f t="shared" si="114"/>
        <v>0</v>
      </c>
      <c r="S76">
        <f t="shared" si="115"/>
        <v>26.95</v>
      </c>
      <c r="T76">
        <f t="shared" si="116"/>
        <v>0</v>
      </c>
      <c r="U76">
        <f t="shared" si="117"/>
        <v>3.017646</v>
      </c>
      <c r="V76">
        <f t="shared" si="118"/>
        <v>0.014775</v>
      </c>
      <c r="W76">
        <f t="shared" si="119"/>
        <v>0</v>
      </c>
      <c r="X76">
        <f t="shared" si="120"/>
        <v>29.91</v>
      </c>
      <c r="Y76">
        <f t="shared" si="121"/>
        <v>17.25</v>
      </c>
      <c r="AA76">
        <v>24182268</v>
      </c>
      <c r="AB76">
        <f t="shared" si="122"/>
        <v>1548.6505</v>
      </c>
      <c r="AC76">
        <f t="shared" si="142"/>
        <v>1464.11</v>
      </c>
      <c r="AD76">
        <f>ROUND(((((ET76*1.25))-((EU76*1.25)))+AE76),6)</f>
        <v>16.15</v>
      </c>
      <c r="AE76">
        <f>ROUND(((EU76*1.25)),6)</f>
        <v>0</v>
      </c>
      <c r="AF76">
        <f>ROUND(((EV76*1.15)),6)</f>
        <v>68.3905</v>
      </c>
      <c r="AG76">
        <f t="shared" si="123"/>
        <v>0</v>
      </c>
      <c r="AH76">
        <f>((EW76*1.15))</f>
        <v>7.659</v>
      </c>
      <c r="AI76">
        <f>((EX76*1.25))</f>
        <v>0.0375</v>
      </c>
      <c r="AJ76">
        <f t="shared" si="124"/>
        <v>0</v>
      </c>
      <c r="AK76">
        <v>1536.5</v>
      </c>
      <c r="AL76">
        <v>1464.11</v>
      </c>
      <c r="AM76">
        <v>12.92</v>
      </c>
      <c r="AN76">
        <v>0</v>
      </c>
      <c r="AO76">
        <v>59.47</v>
      </c>
      <c r="AP76">
        <v>0</v>
      </c>
      <c r="AQ76">
        <v>6.66</v>
      </c>
      <c r="AR76">
        <v>0.03</v>
      </c>
      <c r="AS76">
        <v>0</v>
      </c>
      <c r="AT76">
        <v>111</v>
      </c>
      <c r="AU76">
        <v>64</v>
      </c>
      <c r="AV76">
        <v>1</v>
      </c>
      <c r="AW76">
        <v>1</v>
      </c>
      <c r="AZ76">
        <v>1</v>
      </c>
      <c r="BA76">
        <v>1</v>
      </c>
      <c r="BB76">
        <v>1</v>
      </c>
      <c r="BC76">
        <v>1</v>
      </c>
      <c r="BH76">
        <v>0</v>
      </c>
      <c r="BI76">
        <v>1</v>
      </c>
      <c r="BJ76" t="s">
        <v>243</v>
      </c>
      <c r="BM76">
        <v>11001</v>
      </c>
      <c r="BN76">
        <v>0</v>
      </c>
      <c r="BP76">
        <v>0</v>
      </c>
      <c r="BQ76">
        <v>2</v>
      </c>
      <c r="BR76">
        <v>0</v>
      </c>
      <c r="BS76">
        <v>1</v>
      </c>
      <c r="BT76">
        <v>1</v>
      </c>
      <c r="BU76">
        <v>1</v>
      </c>
      <c r="BV76">
        <v>1</v>
      </c>
      <c r="BW76">
        <v>1</v>
      </c>
      <c r="BX76">
        <v>1</v>
      </c>
      <c r="BZ76">
        <v>123</v>
      </c>
      <c r="CA76">
        <v>75</v>
      </c>
      <c r="CF76">
        <v>0</v>
      </c>
      <c r="CG76">
        <v>0</v>
      </c>
      <c r="CM76">
        <v>0</v>
      </c>
      <c r="CN76" t="s">
        <v>767</v>
      </c>
      <c r="CO76">
        <v>0</v>
      </c>
      <c r="CP76">
        <f t="shared" si="125"/>
        <v>610.1700000000001</v>
      </c>
      <c r="CQ76">
        <f t="shared" si="126"/>
        <v>1464.11</v>
      </c>
      <c r="CR76">
        <f t="shared" si="127"/>
        <v>16.15</v>
      </c>
      <c r="CS76">
        <f t="shared" si="128"/>
        <v>0</v>
      </c>
      <c r="CT76">
        <f t="shared" si="129"/>
        <v>68.3905</v>
      </c>
      <c r="CU76">
        <f t="shared" si="130"/>
        <v>0</v>
      </c>
      <c r="CV76">
        <f t="shared" si="131"/>
        <v>7.659</v>
      </c>
      <c r="CW76">
        <f t="shared" si="132"/>
        <v>0.0375</v>
      </c>
      <c r="CX76">
        <f t="shared" si="133"/>
        <v>0</v>
      </c>
      <c r="CY76">
        <f t="shared" si="134"/>
        <v>29.914499999999997</v>
      </c>
      <c r="CZ76">
        <f t="shared" si="135"/>
        <v>17.248</v>
      </c>
      <c r="DE76" t="s">
        <v>99</v>
      </c>
      <c r="DF76" t="s">
        <v>99</v>
      </c>
      <c r="DG76" t="s">
        <v>100</v>
      </c>
      <c r="DI76" t="s">
        <v>100</v>
      </c>
      <c r="DJ76" t="s">
        <v>99</v>
      </c>
      <c r="DN76">
        <v>0</v>
      </c>
      <c r="DO76">
        <v>0</v>
      </c>
      <c r="DP76">
        <v>1</v>
      </c>
      <c r="DQ76">
        <v>1</v>
      </c>
      <c r="DU76">
        <v>1013</v>
      </c>
      <c r="DV76" t="s">
        <v>39</v>
      </c>
      <c r="DW76" t="s">
        <v>39</v>
      </c>
      <c r="DX76">
        <v>1</v>
      </c>
      <c r="EE76">
        <v>23493345</v>
      </c>
      <c r="EF76">
        <v>2</v>
      </c>
      <c r="EG76" t="s">
        <v>55</v>
      </c>
      <c r="EH76">
        <v>0</v>
      </c>
      <c r="EJ76">
        <v>1</v>
      </c>
      <c r="EK76">
        <v>11001</v>
      </c>
      <c r="EL76" t="s">
        <v>26</v>
      </c>
      <c r="EM76" t="s">
        <v>212</v>
      </c>
      <c r="EO76" t="s">
        <v>103</v>
      </c>
      <c r="EQ76">
        <v>0</v>
      </c>
      <c r="ER76">
        <v>1536.5</v>
      </c>
      <c r="ES76">
        <v>1464.11</v>
      </c>
      <c r="ET76">
        <v>12.92</v>
      </c>
      <c r="EU76">
        <v>0</v>
      </c>
      <c r="EV76">
        <v>59.47</v>
      </c>
      <c r="EW76">
        <v>6.66</v>
      </c>
      <c r="EX76">
        <v>0.03</v>
      </c>
      <c r="EY76">
        <v>0</v>
      </c>
      <c r="FQ76">
        <v>0</v>
      </c>
      <c r="FR76">
        <f t="shared" si="136"/>
        <v>0</v>
      </c>
      <c r="FS76">
        <v>0</v>
      </c>
      <c r="FT76" t="s">
        <v>59</v>
      </c>
      <c r="FU76" t="s">
        <v>60</v>
      </c>
      <c r="FX76">
        <v>110.7</v>
      </c>
      <c r="FY76">
        <v>63.75</v>
      </c>
      <c r="GD76">
        <v>0</v>
      </c>
      <c r="GF76">
        <v>1571800934</v>
      </c>
      <c r="GG76">
        <v>2</v>
      </c>
      <c r="GH76">
        <v>1</v>
      </c>
      <c r="GI76">
        <v>-2</v>
      </c>
      <c r="GJ76">
        <v>0</v>
      </c>
      <c r="GK76">
        <f>ROUND(R76*(R12)/100,2)</f>
        <v>0</v>
      </c>
      <c r="GL76">
        <f t="shared" si="137"/>
        <v>0</v>
      </c>
      <c r="GM76">
        <f t="shared" si="138"/>
        <v>657.3299999999999</v>
      </c>
      <c r="GN76">
        <f t="shared" si="139"/>
        <v>657.33</v>
      </c>
      <c r="GO76">
        <f t="shared" si="140"/>
        <v>0</v>
      </c>
      <c r="GP76">
        <f t="shared" si="141"/>
        <v>0</v>
      </c>
      <c r="GR76">
        <v>0</v>
      </c>
    </row>
    <row r="77" spans="1:200" ht="12.75">
      <c r="A77">
        <v>19</v>
      </c>
      <c r="B77">
        <v>1</v>
      </c>
      <c r="G77" t="s">
        <v>244</v>
      </c>
      <c r="AA77">
        <v>1</v>
      </c>
      <c r="GR77">
        <v>0</v>
      </c>
    </row>
    <row r="78" spans="1:200" ht="12.75">
      <c r="A78">
        <v>17</v>
      </c>
      <c r="B78">
        <v>1</v>
      </c>
      <c r="C78">
        <f>ROW(SmtRes!A259)</f>
        <v>259</v>
      </c>
      <c r="D78">
        <f>ROW(EtalonRes!A266)</f>
        <v>266</v>
      </c>
      <c r="E78" t="s">
        <v>245</v>
      </c>
      <c r="F78" t="s">
        <v>246</v>
      </c>
      <c r="G78" t="s">
        <v>247</v>
      </c>
      <c r="H78" t="s">
        <v>248</v>
      </c>
      <c r="I78">
        <v>0.0493</v>
      </c>
      <c r="J78">
        <v>0</v>
      </c>
      <c r="O78">
        <f aca="true" t="shared" si="145" ref="O78:O88">ROUND(CP78,2)</f>
        <v>11387.64</v>
      </c>
      <c r="P78">
        <f aca="true" t="shared" si="146" ref="P78:P88">ROUND(CQ78*I78,2)</f>
        <v>11290.4</v>
      </c>
      <c r="Q78">
        <f aca="true" t="shared" si="147" ref="Q78:Q88">ROUND(CR78*I78,2)</f>
        <v>25.36</v>
      </c>
      <c r="R78">
        <f aca="true" t="shared" si="148" ref="R78:R88">ROUND(CS78*I78,2)</f>
        <v>0.53</v>
      </c>
      <c r="S78">
        <f aca="true" t="shared" si="149" ref="S78:S88">ROUND(CT78*I78,2)</f>
        <v>71.88</v>
      </c>
      <c r="T78">
        <f aca="true" t="shared" si="150" ref="T78:T88">ROUND(CU78*I78,2)</f>
        <v>0</v>
      </c>
      <c r="U78">
        <f aca="true" t="shared" si="151" ref="U78:U88">CV78*I78</f>
        <v>8.456626199999999</v>
      </c>
      <c r="V78">
        <f aca="true" t="shared" si="152" ref="V78:V88">CW78*I78</f>
        <v>0.26067375</v>
      </c>
      <c r="W78">
        <f aca="true" t="shared" si="153" ref="W78:W88">ROUND(CX78*I78,2)</f>
        <v>0</v>
      </c>
      <c r="X78">
        <f aca="true" t="shared" si="154" ref="X78:X88">ROUND(CY78,2)</f>
        <v>76.75</v>
      </c>
      <c r="Y78">
        <f aca="true" t="shared" si="155" ref="Y78:Y88">ROUND(CZ78,2)</f>
        <v>39.1</v>
      </c>
      <c r="AA78">
        <v>24182268</v>
      </c>
      <c r="AB78">
        <f aca="true" t="shared" si="156" ref="AB78:AB88">ROUND((AC78+AD78+AF78),6)</f>
        <v>230986.5115</v>
      </c>
      <c r="AC78">
        <f>ROUND((ES78),6)</f>
        <v>229014.11</v>
      </c>
      <c r="AD78">
        <f>ROUND(((((ET78*1.25))-((EU78*1.25)))+AE78),6)</f>
        <v>514.3625</v>
      </c>
      <c r="AE78">
        <f>ROUND(((EU78*1.25)),6)</f>
        <v>10.825</v>
      </c>
      <c r="AF78">
        <f>ROUND(((EV78*1.15)),6)</f>
        <v>1458.039</v>
      </c>
      <c r="AG78">
        <f aca="true" t="shared" si="157" ref="AG78:AG88">ROUND((AP78),6)</f>
        <v>0</v>
      </c>
      <c r="AH78">
        <f>((EW78*1.15))</f>
        <v>171.534</v>
      </c>
      <c r="AI78">
        <f>((EX78*1.25))</f>
        <v>5.2875000000000005</v>
      </c>
      <c r="AJ78">
        <f aca="true" t="shared" si="158" ref="AJ78:AJ88">ROUND((AS78),6)</f>
        <v>0</v>
      </c>
      <c r="AK78">
        <v>230693.46</v>
      </c>
      <c r="AL78">
        <v>229014.11</v>
      </c>
      <c r="AM78">
        <v>411.49</v>
      </c>
      <c r="AN78">
        <v>8.66</v>
      </c>
      <c r="AO78">
        <v>1267.86</v>
      </c>
      <c r="AP78">
        <v>0</v>
      </c>
      <c r="AQ78">
        <v>149.16</v>
      </c>
      <c r="AR78">
        <v>4.23</v>
      </c>
      <c r="AS78">
        <v>0</v>
      </c>
      <c r="AT78">
        <v>106</v>
      </c>
      <c r="AU78">
        <v>54</v>
      </c>
      <c r="AV78">
        <v>1</v>
      </c>
      <c r="AW78">
        <v>1</v>
      </c>
      <c r="AZ78">
        <v>1</v>
      </c>
      <c r="BA78">
        <v>1</v>
      </c>
      <c r="BB78">
        <v>1</v>
      </c>
      <c r="BC78">
        <v>1</v>
      </c>
      <c r="BH78">
        <v>0</v>
      </c>
      <c r="BI78">
        <v>1</v>
      </c>
      <c r="BJ78" t="s">
        <v>249</v>
      </c>
      <c r="BM78">
        <v>10001</v>
      </c>
      <c r="BN78">
        <v>0</v>
      </c>
      <c r="BP78">
        <v>0</v>
      </c>
      <c r="BQ78">
        <v>2</v>
      </c>
      <c r="BR78">
        <v>0</v>
      </c>
      <c r="BS78">
        <v>1</v>
      </c>
      <c r="BT78">
        <v>1</v>
      </c>
      <c r="BU78">
        <v>1</v>
      </c>
      <c r="BV78">
        <v>1</v>
      </c>
      <c r="BW78">
        <v>1</v>
      </c>
      <c r="BX78">
        <v>1</v>
      </c>
      <c r="BZ78">
        <v>118</v>
      </c>
      <c r="CA78">
        <v>63</v>
      </c>
      <c r="CF78">
        <v>0</v>
      </c>
      <c r="CG78">
        <v>0</v>
      </c>
      <c r="CM78">
        <v>0</v>
      </c>
      <c r="CN78" t="s">
        <v>767</v>
      </c>
      <c r="CO78">
        <v>0</v>
      </c>
      <c r="CP78">
        <f aca="true" t="shared" si="159" ref="CP78:CP88">(P78+Q78+S78)</f>
        <v>11387.64</v>
      </c>
      <c r="CQ78">
        <f aca="true" t="shared" si="160" ref="CQ78:CQ88">AC78*BC78</f>
        <v>229014.11</v>
      </c>
      <c r="CR78">
        <f aca="true" t="shared" si="161" ref="CR78:CR88">AD78*BB78</f>
        <v>514.3625</v>
      </c>
      <c r="CS78">
        <f aca="true" t="shared" si="162" ref="CS78:CS88">AE78*BS78</f>
        <v>10.825</v>
      </c>
      <c r="CT78">
        <f aca="true" t="shared" si="163" ref="CT78:CT88">AF78*BA78</f>
        <v>1458.039</v>
      </c>
      <c r="CU78">
        <f aca="true" t="shared" si="164" ref="CU78:CU88">AG78</f>
        <v>0</v>
      </c>
      <c r="CV78">
        <f aca="true" t="shared" si="165" ref="CV78:CV88">AH78</f>
        <v>171.534</v>
      </c>
      <c r="CW78">
        <f aca="true" t="shared" si="166" ref="CW78:CW88">AI78</f>
        <v>5.2875000000000005</v>
      </c>
      <c r="CX78">
        <f aca="true" t="shared" si="167" ref="CX78:CX88">AJ78</f>
        <v>0</v>
      </c>
      <c r="CY78">
        <f aca="true" t="shared" si="168" ref="CY78:CY88">(((S78+R78)*AT78)/100)</f>
        <v>76.7546</v>
      </c>
      <c r="CZ78">
        <f aca="true" t="shared" si="169" ref="CZ78:CZ88">(((S78+R78)*AU78)/100)</f>
        <v>39.1014</v>
      </c>
      <c r="DE78" t="s">
        <v>99</v>
      </c>
      <c r="DF78" t="s">
        <v>99</v>
      </c>
      <c r="DG78" t="s">
        <v>100</v>
      </c>
      <c r="DI78" t="s">
        <v>100</v>
      </c>
      <c r="DJ78" t="s">
        <v>99</v>
      </c>
      <c r="DN78">
        <v>0</v>
      </c>
      <c r="DO78">
        <v>0</v>
      </c>
      <c r="DP78">
        <v>1</v>
      </c>
      <c r="DQ78">
        <v>1</v>
      </c>
      <c r="DU78">
        <v>1013</v>
      </c>
      <c r="DV78" t="s">
        <v>248</v>
      </c>
      <c r="DW78" t="s">
        <v>248</v>
      </c>
      <c r="DX78">
        <v>1</v>
      </c>
      <c r="EE78">
        <v>23493344</v>
      </c>
      <c r="EF78">
        <v>2</v>
      </c>
      <c r="EG78" t="s">
        <v>55</v>
      </c>
      <c r="EH78">
        <v>0</v>
      </c>
      <c r="EJ78">
        <v>1</v>
      </c>
      <c r="EK78">
        <v>10001</v>
      </c>
      <c r="EL78" t="s">
        <v>101</v>
      </c>
      <c r="EM78" t="s">
        <v>102</v>
      </c>
      <c r="EO78" t="s">
        <v>103</v>
      </c>
      <c r="EQ78">
        <v>0</v>
      </c>
      <c r="ER78">
        <v>230693.46</v>
      </c>
      <c r="ES78">
        <v>229014.11</v>
      </c>
      <c r="ET78">
        <v>411.49</v>
      </c>
      <c r="EU78">
        <v>8.66</v>
      </c>
      <c r="EV78">
        <v>1267.86</v>
      </c>
      <c r="EW78">
        <v>149.16</v>
      </c>
      <c r="EX78">
        <v>4.23</v>
      </c>
      <c r="EY78">
        <v>0</v>
      </c>
      <c r="FQ78">
        <v>0</v>
      </c>
      <c r="FR78">
        <f aca="true" t="shared" si="170" ref="FR78:FR88">ROUND(IF(AND(BH78=3,BI78=3),P78,0),2)</f>
        <v>0</v>
      </c>
      <c r="FS78">
        <v>0</v>
      </c>
      <c r="FT78" t="s">
        <v>59</v>
      </c>
      <c r="FU78" t="s">
        <v>60</v>
      </c>
      <c r="FX78">
        <v>106.2</v>
      </c>
      <c r="FY78">
        <v>53.55</v>
      </c>
      <c r="GD78">
        <v>0</v>
      </c>
      <c r="GF78">
        <v>-1017948829</v>
      </c>
      <c r="GG78">
        <v>2</v>
      </c>
      <c r="GH78">
        <v>1</v>
      </c>
      <c r="GI78">
        <v>-2</v>
      </c>
      <c r="GJ78">
        <v>0</v>
      </c>
      <c r="GK78">
        <f>ROUND(R78*(R12)/100,2)</f>
        <v>0</v>
      </c>
      <c r="GL78">
        <f aca="true" t="shared" si="171" ref="GL78:GL88">ROUND(IF(AND(BH78=3,BI78=3,FS78&lt;&gt;0),P78,0),2)</f>
        <v>0</v>
      </c>
      <c r="GM78">
        <f aca="true" t="shared" si="172" ref="GM78:GM88">O78+X78+Y78+GK78</f>
        <v>11503.49</v>
      </c>
      <c r="GN78">
        <f aca="true" t="shared" si="173" ref="GN78:GN88">ROUND(IF(OR(BI78=0,BI78=1),O78+X78+Y78+GK78,0),2)</f>
        <v>11503.49</v>
      </c>
      <c r="GO78">
        <f aca="true" t="shared" si="174" ref="GO78:GO88">ROUND(IF(BI78=2,O78+X78+Y78+GK78,0),2)</f>
        <v>0</v>
      </c>
      <c r="GP78">
        <f aca="true" t="shared" si="175" ref="GP78:GP88">ROUND(IF(BI78=4,O78+X78+Y78+GK78,0),2)</f>
        <v>0</v>
      </c>
      <c r="GR78">
        <v>0</v>
      </c>
    </row>
    <row r="79" spans="1:200" ht="12.75">
      <c r="A79">
        <v>17</v>
      </c>
      <c r="B79">
        <v>1</v>
      </c>
      <c r="C79">
        <f>ROW(SmtRes!A265)</f>
        <v>265</v>
      </c>
      <c r="D79">
        <f>ROW(EtalonRes!A273)</f>
        <v>273</v>
      </c>
      <c r="E79" t="s">
        <v>250</v>
      </c>
      <c r="F79" t="s">
        <v>251</v>
      </c>
      <c r="G79" t="s">
        <v>252</v>
      </c>
      <c r="H79" t="s">
        <v>253</v>
      </c>
      <c r="I79">
        <v>0.025</v>
      </c>
      <c r="J79">
        <v>0</v>
      </c>
      <c r="O79">
        <f t="shared" si="145"/>
        <v>101.31</v>
      </c>
      <c r="P79">
        <f t="shared" si="146"/>
        <v>95.7</v>
      </c>
      <c r="Q79">
        <f t="shared" si="147"/>
        <v>0.54</v>
      </c>
      <c r="R79">
        <f t="shared" si="148"/>
        <v>0.02</v>
      </c>
      <c r="S79">
        <f t="shared" si="149"/>
        <v>5.07</v>
      </c>
      <c r="T79">
        <f t="shared" si="150"/>
        <v>0</v>
      </c>
      <c r="U79">
        <f t="shared" si="151"/>
        <v>0.6112250000000001</v>
      </c>
      <c r="V79">
        <f t="shared" si="152"/>
        <v>0.0075</v>
      </c>
      <c r="W79">
        <f t="shared" si="153"/>
        <v>0</v>
      </c>
      <c r="X79">
        <f t="shared" si="154"/>
        <v>5.4</v>
      </c>
      <c r="Y79">
        <f t="shared" si="155"/>
        <v>2.75</v>
      </c>
      <c r="AA79">
        <v>24182268</v>
      </c>
      <c r="AB79">
        <f t="shared" si="156"/>
        <v>4052.2</v>
      </c>
      <c r="AC79">
        <f>ROUND((ES79),6)</f>
        <v>3828</v>
      </c>
      <c r="AD79">
        <f>ROUND(((((ET79*1.25))-((EU79*1.25)))+AE79),6)</f>
        <v>21.5125</v>
      </c>
      <c r="AE79">
        <f>ROUND(((EU79*1.25)),6)</f>
        <v>0.825</v>
      </c>
      <c r="AF79">
        <f>ROUND(((EV79*1.15)),6)</f>
        <v>202.6875</v>
      </c>
      <c r="AG79">
        <f t="shared" si="157"/>
        <v>0</v>
      </c>
      <c r="AH79">
        <f>((EW79*1.15))</f>
        <v>24.449</v>
      </c>
      <c r="AI79">
        <f>((EX79*1.25))</f>
        <v>0.3</v>
      </c>
      <c r="AJ79">
        <f t="shared" si="158"/>
        <v>0</v>
      </c>
      <c r="AK79">
        <v>4021.46</v>
      </c>
      <c r="AL79">
        <v>3828</v>
      </c>
      <c r="AM79">
        <v>17.21</v>
      </c>
      <c r="AN79">
        <v>0.66</v>
      </c>
      <c r="AO79">
        <v>176.25</v>
      </c>
      <c r="AP79">
        <v>0</v>
      </c>
      <c r="AQ79">
        <v>21.26</v>
      </c>
      <c r="AR79">
        <v>0.24</v>
      </c>
      <c r="AS79">
        <v>0</v>
      </c>
      <c r="AT79">
        <v>106</v>
      </c>
      <c r="AU79">
        <v>54</v>
      </c>
      <c r="AV79">
        <v>1</v>
      </c>
      <c r="AW79">
        <v>1</v>
      </c>
      <c r="AZ79">
        <v>1</v>
      </c>
      <c r="BA79">
        <v>1</v>
      </c>
      <c r="BB79">
        <v>1</v>
      </c>
      <c r="BC79">
        <v>1</v>
      </c>
      <c r="BH79">
        <v>0</v>
      </c>
      <c r="BI79">
        <v>1</v>
      </c>
      <c r="BJ79" t="s">
        <v>254</v>
      </c>
      <c r="BM79">
        <v>10001</v>
      </c>
      <c r="BN79">
        <v>0</v>
      </c>
      <c r="BP79">
        <v>0</v>
      </c>
      <c r="BQ79">
        <v>2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Z79">
        <v>118</v>
      </c>
      <c r="CA79">
        <v>63</v>
      </c>
      <c r="CF79">
        <v>0</v>
      </c>
      <c r="CG79">
        <v>0</v>
      </c>
      <c r="CM79">
        <v>0</v>
      </c>
      <c r="CN79" t="s">
        <v>767</v>
      </c>
      <c r="CO79">
        <v>0</v>
      </c>
      <c r="CP79">
        <f t="shared" si="159"/>
        <v>101.31</v>
      </c>
      <c r="CQ79">
        <f t="shared" si="160"/>
        <v>3828</v>
      </c>
      <c r="CR79">
        <f t="shared" si="161"/>
        <v>21.5125</v>
      </c>
      <c r="CS79">
        <f t="shared" si="162"/>
        <v>0.825</v>
      </c>
      <c r="CT79">
        <f t="shared" si="163"/>
        <v>202.6875</v>
      </c>
      <c r="CU79">
        <f t="shared" si="164"/>
        <v>0</v>
      </c>
      <c r="CV79">
        <f t="shared" si="165"/>
        <v>24.449</v>
      </c>
      <c r="CW79">
        <f t="shared" si="166"/>
        <v>0.3</v>
      </c>
      <c r="CX79">
        <f t="shared" si="167"/>
        <v>0</v>
      </c>
      <c r="CY79">
        <f t="shared" si="168"/>
        <v>5.3953999999999995</v>
      </c>
      <c r="CZ79">
        <f t="shared" si="169"/>
        <v>2.7486</v>
      </c>
      <c r="DE79" t="s">
        <v>99</v>
      </c>
      <c r="DF79" t="s">
        <v>99</v>
      </c>
      <c r="DG79" t="s">
        <v>100</v>
      </c>
      <c r="DI79" t="s">
        <v>100</v>
      </c>
      <c r="DJ79" t="s">
        <v>99</v>
      </c>
      <c r="DN79">
        <v>0</v>
      </c>
      <c r="DO79">
        <v>0</v>
      </c>
      <c r="DP79">
        <v>1</v>
      </c>
      <c r="DQ79">
        <v>1</v>
      </c>
      <c r="DU79">
        <v>1013</v>
      </c>
      <c r="DV79" t="s">
        <v>253</v>
      </c>
      <c r="DW79" t="s">
        <v>253</v>
      </c>
      <c r="DX79">
        <v>1</v>
      </c>
      <c r="EE79">
        <v>23493344</v>
      </c>
      <c r="EF79">
        <v>2</v>
      </c>
      <c r="EG79" t="s">
        <v>55</v>
      </c>
      <c r="EH79">
        <v>0</v>
      </c>
      <c r="EJ79">
        <v>1</v>
      </c>
      <c r="EK79">
        <v>10001</v>
      </c>
      <c r="EL79" t="s">
        <v>101</v>
      </c>
      <c r="EM79" t="s">
        <v>102</v>
      </c>
      <c r="EO79" t="s">
        <v>103</v>
      </c>
      <c r="EQ79">
        <v>0</v>
      </c>
      <c r="ER79">
        <v>4021.46</v>
      </c>
      <c r="ES79">
        <v>3828</v>
      </c>
      <c r="ET79">
        <v>17.21</v>
      </c>
      <c r="EU79">
        <v>0.66</v>
      </c>
      <c r="EV79">
        <v>176.25</v>
      </c>
      <c r="EW79">
        <v>21.26</v>
      </c>
      <c r="EX79">
        <v>0.24</v>
      </c>
      <c r="EY79">
        <v>0</v>
      </c>
      <c r="FQ79">
        <v>0</v>
      </c>
      <c r="FR79">
        <f t="shared" si="170"/>
        <v>0</v>
      </c>
      <c r="FS79">
        <v>0</v>
      </c>
      <c r="FT79" t="s">
        <v>59</v>
      </c>
      <c r="FU79" t="s">
        <v>60</v>
      </c>
      <c r="FX79">
        <v>106.2</v>
      </c>
      <c r="FY79">
        <v>53.55</v>
      </c>
      <c r="GD79">
        <v>0</v>
      </c>
      <c r="GF79">
        <v>133471111</v>
      </c>
      <c r="GG79">
        <v>2</v>
      </c>
      <c r="GH79">
        <v>1</v>
      </c>
      <c r="GI79">
        <v>-2</v>
      </c>
      <c r="GJ79">
        <v>0</v>
      </c>
      <c r="GK79">
        <f>ROUND(R79*(R12)/100,2)</f>
        <v>0</v>
      </c>
      <c r="GL79">
        <f t="shared" si="171"/>
        <v>0</v>
      </c>
      <c r="GM79">
        <f t="shared" si="172"/>
        <v>109.46000000000001</v>
      </c>
      <c r="GN79">
        <f t="shared" si="173"/>
        <v>109.46</v>
      </c>
      <c r="GO79">
        <f t="shared" si="174"/>
        <v>0</v>
      </c>
      <c r="GP79">
        <f t="shared" si="175"/>
        <v>0</v>
      </c>
      <c r="GR79">
        <v>0</v>
      </c>
    </row>
    <row r="80" spans="1:200" ht="12.75">
      <c r="A80">
        <v>17</v>
      </c>
      <c r="B80">
        <v>1</v>
      </c>
      <c r="E80" t="s">
        <v>255</v>
      </c>
      <c r="F80" t="s">
        <v>256</v>
      </c>
      <c r="G80" t="s">
        <v>257</v>
      </c>
      <c r="H80" t="s">
        <v>258</v>
      </c>
      <c r="I80">
        <v>2.5</v>
      </c>
      <c r="J80">
        <v>0</v>
      </c>
      <c r="O80">
        <f t="shared" si="145"/>
        <v>721.28</v>
      </c>
      <c r="P80">
        <f t="shared" si="146"/>
        <v>721.28</v>
      </c>
      <c r="Q80">
        <f t="shared" si="147"/>
        <v>0</v>
      </c>
      <c r="R80">
        <f t="shared" si="148"/>
        <v>0</v>
      </c>
      <c r="S80">
        <f t="shared" si="149"/>
        <v>0</v>
      </c>
      <c r="T80">
        <f t="shared" si="150"/>
        <v>0</v>
      </c>
      <c r="U80">
        <f t="shared" si="151"/>
        <v>0</v>
      </c>
      <c r="V80">
        <f t="shared" si="152"/>
        <v>0</v>
      </c>
      <c r="W80">
        <f t="shared" si="153"/>
        <v>0</v>
      </c>
      <c r="X80">
        <f t="shared" si="154"/>
        <v>0</v>
      </c>
      <c r="Y80">
        <f t="shared" si="155"/>
        <v>0</v>
      </c>
      <c r="AA80">
        <v>24182268</v>
      </c>
      <c r="AB80">
        <f t="shared" si="156"/>
        <v>288.51</v>
      </c>
      <c r="AC80">
        <f>ROUND((ES80),6)</f>
        <v>288.51</v>
      </c>
      <c r="AD80">
        <f>ROUND((((ET80)-(EU80))+AE80),6)</f>
        <v>0</v>
      </c>
      <c r="AE80">
        <f>ROUND((EU80),6)</f>
        <v>0</v>
      </c>
      <c r="AF80">
        <f>ROUND((EV80),6)</f>
        <v>0</v>
      </c>
      <c r="AG80">
        <f t="shared" si="157"/>
        <v>0</v>
      </c>
      <c r="AH80">
        <f>(EW80)</f>
        <v>0</v>
      </c>
      <c r="AI80">
        <f>(EX80)</f>
        <v>0</v>
      </c>
      <c r="AJ80">
        <f t="shared" si="158"/>
        <v>0</v>
      </c>
      <c r="AK80">
        <v>288.51</v>
      </c>
      <c r="AL80">
        <v>288.51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1</v>
      </c>
      <c r="AW80">
        <v>1</v>
      </c>
      <c r="AZ80">
        <v>1</v>
      </c>
      <c r="BA80">
        <v>1</v>
      </c>
      <c r="BB80">
        <v>1</v>
      </c>
      <c r="BC80">
        <v>1</v>
      </c>
      <c r="BH80">
        <v>3</v>
      </c>
      <c r="BI80">
        <v>1</v>
      </c>
      <c r="BJ80" t="s">
        <v>259</v>
      </c>
      <c r="BM80">
        <v>500001</v>
      </c>
      <c r="BN80">
        <v>0</v>
      </c>
      <c r="BP80">
        <v>0</v>
      </c>
      <c r="BQ80">
        <v>8</v>
      </c>
      <c r="BR80">
        <v>0</v>
      </c>
      <c r="BS80">
        <v>1</v>
      </c>
      <c r="BT80">
        <v>1</v>
      </c>
      <c r="BU80">
        <v>1</v>
      </c>
      <c r="BV80">
        <v>1</v>
      </c>
      <c r="BW80">
        <v>1</v>
      </c>
      <c r="BX80">
        <v>1</v>
      </c>
      <c r="BZ80">
        <v>0</v>
      </c>
      <c r="CA80">
        <v>0</v>
      </c>
      <c r="CF80">
        <v>0</v>
      </c>
      <c r="CG80">
        <v>0</v>
      </c>
      <c r="CM80">
        <v>0</v>
      </c>
      <c r="CO80">
        <v>0</v>
      </c>
      <c r="CP80">
        <f t="shared" si="159"/>
        <v>721.28</v>
      </c>
      <c r="CQ80">
        <f t="shared" si="160"/>
        <v>288.51</v>
      </c>
      <c r="CR80">
        <f t="shared" si="161"/>
        <v>0</v>
      </c>
      <c r="CS80">
        <f t="shared" si="162"/>
        <v>0</v>
      </c>
      <c r="CT80">
        <f t="shared" si="163"/>
        <v>0</v>
      </c>
      <c r="CU80">
        <f t="shared" si="164"/>
        <v>0</v>
      </c>
      <c r="CV80">
        <f t="shared" si="165"/>
        <v>0</v>
      </c>
      <c r="CW80">
        <f t="shared" si="166"/>
        <v>0</v>
      </c>
      <c r="CX80">
        <f t="shared" si="167"/>
        <v>0</v>
      </c>
      <c r="CY80">
        <f t="shared" si="168"/>
        <v>0</v>
      </c>
      <c r="CZ80">
        <f t="shared" si="169"/>
        <v>0</v>
      </c>
      <c r="DN80">
        <v>0</v>
      </c>
      <c r="DO80">
        <v>0</v>
      </c>
      <c r="DP80">
        <v>1</v>
      </c>
      <c r="DQ80">
        <v>1</v>
      </c>
      <c r="DU80">
        <v>1003</v>
      </c>
      <c r="DV80" t="s">
        <v>258</v>
      </c>
      <c r="DW80" t="s">
        <v>258</v>
      </c>
      <c r="DX80">
        <v>1</v>
      </c>
      <c r="EE80">
        <v>23493277</v>
      </c>
      <c r="EF80">
        <v>8</v>
      </c>
      <c r="EG80" t="s">
        <v>109</v>
      </c>
      <c r="EH80">
        <v>0</v>
      </c>
      <c r="EJ80">
        <v>1</v>
      </c>
      <c r="EK80">
        <v>500001</v>
      </c>
      <c r="EL80" t="s">
        <v>110</v>
      </c>
      <c r="EM80" t="s">
        <v>111</v>
      </c>
      <c r="EQ80">
        <v>0</v>
      </c>
      <c r="ER80">
        <v>288.51</v>
      </c>
      <c r="ES80">
        <v>288.51</v>
      </c>
      <c r="ET80">
        <v>0</v>
      </c>
      <c r="EU80">
        <v>0</v>
      </c>
      <c r="EV80">
        <v>0</v>
      </c>
      <c r="EW80">
        <v>0</v>
      </c>
      <c r="EX80">
        <v>0</v>
      </c>
      <c r="EY80">
        <v>0</v>
      </c>
      <c r="FQ80">
        <v>0</v>
      </c>
      <c r="FR80">
        <f t="shared" si="170"/>
        <v>0</v>
      </c>
      <c r="FS80">
        <v>0</v>
      </c>
      <c r="FX80">
        <v>0</v>
      </c>
      <c r="FY80">
        <v>0</v>
      </c>
      <c r="GD80">
        <v>0</v>
      </c>
      <c r="GF80">
        <v>-1780738571</v>
      </c>
      <c r="GG80">
        <v>2</v>
      </c>
      <c r="GH80">
        <v>1</v>
      </c>
      <c r="GI80">
        <v>-2</v>
      </c>
      <c r="GJ80">
        <v>0</v>
      </c>
      <c r="GK80">
        <f>ROUND(R80*(R12)/100,2)</f>
        <v>0</v>
      </c>
      <c r="GL80">
        <f t="shared" si="171"/>
        <v>0</v>
      </c>
      <c r="GM80">
        <f t="shared" si="172"/>
        <v>721.28</v>
      </c>
      <c r="GN80">
        <f t="shared" si="173"/>
        <v>721.28</v>
      </c>
      <c r="GO80">
        <f t="shared" si="174"/>
        <v>0</v>
      </c>
      <c r="GP80">
        <f t="shared" si="175"/>
        <v>0</v>
      </c>
      <c r="GR80">
        <v>0</v>
      </c>
    </row>
    <row r="81" spans="1:200" ht="12.75">
      <c r="A81">
        <v>17</v>
      </c>
      <c r="B81">
        <v>1</v>
      </c>
      <c r="C81">
        <f>ROW(SmtRes!A278)</f>
        <v>278</v>
      </c>
      <c r="D81">
        <f>ROW(EtalonRes!A286)</f>
        <v>286</v>
      </c>
      <c r="E81" t="s">
        <v>260</v>
      </c>
      <c r="F81" t="s">
        <v>261</v>
      </c>
      <c r="G81" t="s">
        <v>262</v>
      </c>
      <c r="H81" t="s">
        <v>248</v>
      </c>
      <c r="I81">
        <v>0.014</v>
      </c>
      <c r="J81">
        <v>0</v>
      </c>
      <c r="O81">
        <f t="shared" si="145"/>
        <v>2428.97</v>
      </c>
      <c r="P81">
        <f t="shared" si="146"/>
        <v>2392.65</v>
      </c>
      <c r="Q81">
        <f t="shared" si="147"/>
        <v>8.46</v>
      </c>
      <c r="R81">
        <f t="shared" si="148"/>
        <v>0.24</v>
      </c>
      <c r="S81">
        <f t="shared" si="149"/>
        <v>27.86</v>
      </c>
      <c r="T81">
        <f t="shared" si="150"/>
        <v>0</v>
      </c>
      <c r="U81">
        <f t="shared" si="151"/>
        <v>3.2360999999999995</v>
      </c>
      <c r="V81">
        <f t="shared" si="152"/>
        <v>0.08085</v>
      </c>
      <c r="W81">
        <f t="shared" si="153"/>
        <v>0</v>
      </c>
      <c r="X81">
        <f t="shared" si="154"/>
        <v>29.79</v>
      </c>
      <c r="Y81">
        <f t="shared" si="155"/>
        <v>15.17</v>
      </c>
      <c r="AA81">
        <v>24182268</v>
      </c>
      <c r="AB81">
        <f t="shared" si="156"/>
        <v>173498.224</v>
      </c>
      <c r="AC81">
        <f>ROUND((ES81),6)</f>
        <v>170903.66</v>
      </c>
      <c r="AD81">
        <f>ROUND(((((ET81*1.25))-((EU81*1.25)))+AE81),6)</f>
        <v>604.3625</v>
      </c>
      <c r="AE81">
        <f>ROUND(((EU81*1.25)),6)</f>
        <v>17.225</v>
      </c>
      <c r="AF81">
        <f>ROUND(((EV81*1.15)),6)</f>
        <v>1990.2015</v>
      </c>
      <c r="AG81">
        <f t="shared" si="157"/>
        <v>0</v>
      </c>
      <c r="AH81">
        <f>((EW81*1.15))</f>
        <v>231.14999999999998</v>
      </c>
      <c r="AI81">
        <f>((EX81*1.25))</f>
        <v>5.775</v>
      </c>
      <c r="AJ81">
        <f t="shared" si="158"/>
        <v>0</v>
      </c>
      <c r="AK81">
        <v>173117.76</v>
      </c>
      <c r="AL81">
        <v>170903.66</v>
      </c>
      <c r="AM81">
        <v>483.49</v>
      </c>
      <c r="AN81">
        <v>13.78</v>
      </c>
      <c r="AO81">
        <v>1730.61</v>
      </c>
      <c r="AP81">
        <v>0</v>
      </c>
      <c r="AQ81">
        <v>201</v>
      </c>
      <c r="AR81">
        <v>4.62</v>
      </c>
      <c r="AS81">
        <v>0</v>
      </c>
      <c r="AT81">
        <v>106</v>
      </c>
      <c r="AU81">
        <v>54</v>
      </c>
      <c r="AV81">
        <v>1</v>
      </c>
      <c r="AW81">
        <v>1</v>
      </c>
      <c r="AZ81">
        <v>1</v>
      </c>
      <c r="BA81">
        <v>1</v>
      </c>
      <c r="BB81">
        <v>1</v>
      </c>
      <c r="BC81">
        <v>1</v>
      </c>
      <c r="BH81">
        <v>0</v>
      </c>
      <c r="BI81">
        <v>1</v>
      </c>
      <c r="BJ81" t="s">
        <v>263</v>
      </c>
      <c r="BM81">
        <v>10001</v>
      </c>
      <c r="BN81">
        <v>0</v>
      </c>
      <c r="BP81">
        <v>0</v>
      </c>
      <c r="BQ81">
        <v>2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Z81">
        <v>118</v>
      </c>
      <c r="CA81">
        <v>63</v>
      </c>
      <c r="CF81">
        <v>0</v>
      </c>
      <c r="CG81">
        <v>0</v>
      </c>
      <c r="CM81">
        <v>0</v>
      </c>
      <c r="CN81" t="s">
        <v>767</v>
      </c>
      <c r="CO81">
        <v>0</v>
      </c>
      <c r="CP81">
        <f t="shared" si="159"/>
        <v>2428.9700000000003</v>
      </c>
      <c r="CQ81">
        <f t="shared" si="160"/>
        <v>170903.66</v>
      </c>
      <c r="CR81">
        <f t="shared" si="161"/>
        <v>604.3625</v>
      </c>
      <c r="CS81">
        <f t="shared" si="162"/>
        <v>17.225</v>
      </c>
      <c r="CT81">
        <f t="shared" si="163"/>
        <v>1990.2015</v>
      </c>
      <c r="CU81">
        <f t="shared" si="164"/>
        <v>0</v>
      </c>
      <c r="CV81">
        <f t="shared" si="165"/>
        <v>231.14999999999998</v>
      </c>
      <c r="CW81">
        <f t="shared" si="166"/>
        <v>5.775</v>
      </c>
      <c r="CX81">
        <f t="shared" si="167"/>
        <v>0</v>
      </c>
      <c r="CY81">
        <f t="shared" si="168"/>
        <v>29.785999999999998</v>
      </c>
      <c r="CZ81">
        <f t="shared" si="169"/>
        <v>15.174</v>
      </c>
      <c r="DE81" t="s">
        <v>99</v>
      </c>
      <c r="DF81" t="s">
        <v>99</v>
      </c>
      <c r="DG81" t="s">
        <v>100</v>
      </c>
      <c r="DI81" t="s">
        <v>100</v>
      </c>
      <c r="DJ81" t="s">
        <v>99</v>
      </c>
      <c r="DN81">
        <v>0</v>
      </c>
      <c r="DO81">
        <v>0</v>
      </c>
      <c r="DP81">
        <v>1</v>
      </c>
      <c r="DQ81">
        <v>1</v>
      </c>
      <c r="DU81">
        <v>1013</v>
      </c>
      <c r="DV81" t="s">
        <v>248</v>
      </c>
      <c r="DW81" t="s">
        <v>248</v>
      </c>
      <c r="DX81">
        <v>1</v>
      </c>
      <c r="EE81">
        <v>23493344</v>
      </c>
      <c r="EF81">
        <v>2</v>
      </c>
      <c r="EG81" t="s">
        <v>55</v>
      </c>
      <c r="EH81">
        <v>0</v>
      </c>
      <c r="EJ81">
        <v>1</v>
      </c>
      <c r="EK81">
        <v>10001</v>
      </c>
      <c r="EL81" t="s">
        <v>101</v>
      </c>
      <c r="EM81" t="s">
        <v>102</v>
      </c>
      <c r="EO81" t="s">
        <v>103</v>
      </c>
      <c r="EQ81">
        <v>0</v>
      </c>
      <c r="ER81">
        <v>173117.76</v>
      </c>
      <c r="ES81">
        <v>170903.66</v>
      </c>
      <c r="ET81">
        <v>483.49</v>
      </c>
      <c r="EU81">
        <v>13.78</v>
      </c>
      <c r="EV81">
        <v>1730.61</v>
      </c>
      <c r="EW81">
        <v>201</v>
      </c>
      <c r="EX81">
        <v>4.62</v>
      </c>
      <c r="EY81">
        <v>0</v>
      </c>
      <c r="FQ81">
        <v>0</v>
      </c>
      <c r="FR81">
        <f t="shared" si="170"/>
        <v>0</v>
      </c>
      <c r="FS81">
        <v>0</v>
      </c>
      <c r="FT81" t="s">
        <v>59</v>
      </c>
      <c r="FU81" t="s">
        <v>60</v>
      </c>
      <c r="FX81">
        <v>106.2</v>
      </c>
      <c r="FY81">
        <v>53.55</v>
      </c>
      <c r="GD81">
        <v>0</v>
      </c>
      <c r="GF81">
        <v>929681571</v>
      </c>
      <c r="GG81">
        <v>2</v>
      </c>
      <c r="GH81">
        <v>1</v>
      </c>
      <c r="GI81">
        <v>-2</v>
      </c>
      <c r="GJ81">
        <v>0</v>
      </c>
      <c r="GK81">
        <f>ROUND(R81*(R12)/100,2)</f>
        <v>0</v>
      </c>
      <c r="GL81">
        <f t="shared" si="171"/>
        <v>0</v>
      </c>
      <c r="GM81">
        <f t="shared" si="172"/>
        <v>2473.93</v>
      </c>
      <c r="GN81">
        <f t="shared" si="173"/>
        <v>2473.93</v>
      </c>
      <c r="GO81">
        <f t="shared" si="174"/>
        <v>0</v>
      </c>
      <c r="GP81">
        <f t="shared" si="175"/>
        <v>0</v>
      </c>
      <c r="GR81">
        <v>0</v>
      </c>
    </row>
    <row r="82" spans="1:200" ht="12.75">
      <c r="A82">
        <v>17</v>
      </c>
      <c r="B82">
        <v>1</v>
      </c>
      <c r="C82">
        <f>ROW(SmtRes!A294)</f>
        <v>294</v>
      </c>
      <c r="D82">
        <f>ROW(EtalonRes!A303)</f>
        <v>303</v>
      </c>
      <c r="E82" t="s">
        <v>264</v>
      </c>
      <c r="F82" t="s">
        <v>265</v>
      </c>
      <c r="G82" s="14" t="s">
        <v>777</v>
      </c>
      <c r="H82" t="s">
        <v>248</v>
      </c>
      <c r="I82">
        <v>0.286</v>
      </c>
      <c r="J82">
        <v>0</v>
      </c>
      <c r="O82">
        <f t="shared" si="145"/>
        <v>821.01</v>
      </c>
      <c r="P82">
        <f t="shared" si="146"/>
        <v>0</v>
      </c>
      <c r="Q82">
        <f t="shared" si="147"/>
        <v>514.73</v>
      </c>
      <c r="R82">
        <f t="shared" si="148"/>
        <v>53.24</v>
      </c>
      <c r="S82">
        <f t="shared" si="149"/>
        <v>306.28</v>
      </c>
      <c r="T82">
        <f t="shared" si="150"/>
        <v>0</v>
      </c>
      <c r="U82">
        <f t="shared" si="151"/>
        <v>34.297692</v>
      </c>
      <c r="V82">
        <f t="shared" si="152"/>
        <v>4.76905</v>
      </c>
      <c r="W82">
        <f t="shared" si="153"/>
        <v>0</v>
      </c>
      <c r="X82">
        <f t="shared" si="154"/>
        <v>381.09</v>
      </c>
      <c r="Y82">
        <f t="shared" si="155"/>
        <v>194.14</v>
      </c>
      <c r="AA82">
        <v>24182268</v>
      </c>
      <c r="AB82">
        <f t="shared" si="156"/>
        <v>2870.653</v>
      </c>
      <c r="AC82">
        <f>ROUND(0,6)</f>
        <v>0</v>
      </c>
      <c r="AD82">
        <f>ROUND(((((ET82*1.25))-((EU82*1.25)))+AE82),6)</f>
        <v>1799.75</v>
      </c>
      <c r="AE82">
        <f>ROUND(((EU82*1.25)),6)</f>
        <v>186.1375</v>
      </c>
      <c r="AF82">
        <f>ROUND(((EV82*1.15)),6)</f>
        <v>1070.903</v>
      </c>
      <c r="AG82">
        <f t="shared" si="157"/>
        <v>0</v>
      </c>
      <c r="AH82">
        <f>((EW82*1.15))</f>
        <v>119.922</v>
      </c>
      <c r="AI82">
        <f>((EX82*1.25))</f>
        <v>16.675</v>
      </c>
      <c r="AJ82">
        <f t="shared" si="158"/>
        <v>0</v>
      </c>
      <c r="AK82">
        <v>30846.82</v>
      </c>
      <c r="AL82">
        <v>28475.8</v>
      </c>
      <c r="AM82">
        <v>1439.8</v>
      </c>
      <c r="AN82">
        <v>148.91</v>
      </c>
      <c r="AO82">
        <v>931.22</v>
      </c>
      <c r="AP82">
        <v>0</v>
      </c>
      <c r="AQ82">
        <v>104.28</v>
      </c>
      <c r="AR82">
        <v>13.34</v>
      </c>
      <c r="AS82">
        <v>0</v>
      </c>
      <c r="AT82">
        <v>106</v>
      </c>
      <c r="AU82">
        <v>54</v>
      </c>
      <c r="AV82">
        <v>1</v>
      </c>
      <c r="AW82">
        <v>1</v>
      </c>
      <c r="AZ82">
        <v>1</v>
      </c>
      <c r="BA82">
        <v>1</v>
      </c>
      <c r="BB82">
        <v>1</v>
      </c>
      <c r="BC82">
        <v>1</v>
      </c>
      <c r="BH82">
        <v>0</v>
      </c>
      <c r="BI82">
        <v>1</v>
      </c>
      <c r="BJ82" t="s">
        <v>266</v>
      </c>
      <c r="BM82">
        <v>10001</v>
      </c>
      <c r="BN82">
        <v>0</v>
      </c>
      <c r="BP82">
        <v>0</v>
      </c>
      <c r="BQ82">
        <v>2</v>
      </c>
      <c r="BR82">
        <v>0</v>
      </c>
      <c r="BS82">
        <v>1</v>
      </c>
      <c r="BT82">
        <v>1</v>
      </c>
      <c r="BU82">
        <v>1</v>
      </c>
      <c r="BV82">
        <v>1</v>
      </c>
      <c r="BW82">
        <v>1</v>
      </c>
      <c r="BX82">
        <v>1</v>
      </c>
      <c r="BZ82">
        <v>118</v>
      </c>
      <c r="CA82">
        <v>63</v>
      </c>
      <c r="CF82">
        <v>0</v>
      </c>
      <c r="CG82">
        <v>0</v>
      </c>
      <c r="CM82">
        <v>0</v>
      </c>
      <c r="CN82" t="s">
        <v>767</v>
      </c>
      <c r="CO82">
        <v>0</v>
      </c>
      <c r="CP82">
        <f t="shared" si="159"/>
        <v>821.01</v>
      </c>
      <c r="CQ82">
        <f t="shared" si="160"/>
        <v>0</v>
      </c>
      <c r="CR82">
        <f t="shared" si="161"/>
        <v>1799.75</v>
      </c>
      <c r="CS82">
        <f t="shared" si="162"/>
        <v>186.1375</v>
      </c>
      <c r="CT82">
        <f t="shared" si="163"/>
        <v>1070.903</v>
      </c>
      <c r="CU82">
        <f t="shared" si="164"/>
        <v>0</v>
      </c>
      <c r="CV82">
        <f t="shared" si="165"/>
        <v>119.922</v>
      </c>
      <c r="CW82">
        <f t="shared" si="166"/>
        <v>16.675</v>
      </c>
      <c r="CX82">
        <f t="shared" si="167"/>
        <v>0</v>
      </c>
      <c r="CY82">
        <f t="shared" si="168"/>
        <v>381.09119999999996</v>
      </c>
      <c r="CZ82">
        <f t="shared" si="169"/>
        <v>194.14079999999998</v>
      </c>
      <c r="DD82" t="s">
        <v>267</v>
      </c>
      <c r="DE82" t="s">
        <v>99</v>
      </c>
      <c r="DF82" t="s">
        <v>99</v>
      </c>
      <c r="DG82" t="s">
        <v>100</v>
      </c>
      <c r="DI82" t="s">
        <v>100</v>
      </c>
      <c r="DJ82" t="s">
        <v>99</v>
      </c>
      <c r="DN82">
        <v>0</v>
      </c>
      <c r="DO82">
        <v>0</v>
      </c>
      <c r="DP82">
        <v>1</v>
      </c>
      <c r="DQ82">
        <v>1</v>
      </c>
      <c r="DU82">
        <v>1013</v>
      </c>
      <c r="DV82" t="s">
        <v>248</v>
      </c>
      <c r="DW82" t="s">
        <v>248</v>
      </c>
      <c r="DX82">
        <v>1</v>
      </c>
      <c r="EE82">
        <v>23493344</v>
      </c>
      <c r="EF82">
        <v>2</v>
      </c>
      <c r="EG82" t="s">
        <v>55</v>
      </c>
      <c r="EH82">
        <v>0</v>
      </c>
      <c r="EJ82">
        <v>1</v>
      </c>
      <c r="EK82">
        <v>10001</v>
      </c>
      <c r="EL82" t="s">
        <v>101</v>
      </c>
      <c r="EM82" t="s">
        <v>102</v>
      </c>
      <c r="EO82" t="s">
        <v>103</v>
      </c>
      <c r="EQ82">
        <v>0</v>
      </c>
      <c r="ER82">
        <v>30846.82</v>
      </c>
      <c r="ES82">
        <v>28475.8</v>
      </c>
      <c r="ET82">
        <v>1439.8</v>
      </c>
      <c r="EU82">
        <v>148.91</v>
      </c>
      <c r="EV82">
        <v>931.22</v>
      </c>
      <c r="EW82">
        <v>104.28</v>
      </c>
      <c r="EX82">
        <v>13.34</v>
      </c>
      <c r="EY82">
        <v>0</v>
      </c>
      <c r="FQ82">
        <v>0</v>
      </c>
      <c r="FR82">
        <f t="shared" si="170"/>
        <v>0</v>
      </c>
      <c r="FS82">
        <v>0</v>
      </c>
      <c r="FT82" t="s">
        <v>59</v>
      </c>
      <c r="FU82" t="s">
        <v>60</v>
      </c>
      <c r="FX82">
        <v>106.2</v>
      </c>
      <c r="FY82">
        <v>53.55</v>
      </c>
      <c r="GD82">
        <v>0</v>
      </c>
      <c r="GF82">
        <v>1482436912</v>
      </c>
      <c r="GG82">
        <v>2</v>
      </c>
      <c r="GH82">
        <v>1</v>
      </c>
      <c r="GI82">
        <v>-2</v>
      </c>
      <c r="GJ82">
        <v>0</v>
      </c>
      <c r="GK82">
        <f>ROUND(R82*(R12)/100,2)</f>
        <v>0</v>
      </c>
      <c r="GL82">
        <f t="shared" si="171"/>
        <v>0</v>
      </c>
      <c r="GM82">
        <f t="shared" si="172"/>
        <v>1396.2399999999998</v>
      </c>
      <c r="GN82">
        <f t="shared" si="173"/>
        <v>1396.24</v>
      </c>
      <c r="GO82">
        <f t="shared" si="174"/>
        <v>0</v>
      </c>
      <c r="GP82">
        <f t="shared" si="175"/>
        <v>0</v>
      </c>
      <c r="GR82">
        <v>0</v>
      </c>
    </row>
    <row r="83" spans="1:200" ht="12.75">
      <c r="A83">
        <v>17</v>
      </c>
      <c r="B83">
        <v>1</v>
      </c>
      <c r="E83" t="s">
        <v>268</v>
      </c>
      <c r="F83" t="s">
        <v>269</v>
      </c>
      <c r="G83" t="s">
        <v>270</v>
      </c>
      <c r="H83" t="s">
        <v>195</v>
      </c>
      <c r="I83">
        <v>14</v>
      </c>
      <c r="J83">
        <v>0</v>
      </c>
      <c r="O83">
        <f t="shared" si="145"/>
        <v>11875.8</v>
      </c>
      <c r="P83">
        <f t="shared" si="146"/>
        <v>11875.8</v>
      </c>
      <c r="Q83">
        <f t="shared" si="147"/>
        <v>0</v>
      </c>
      <c r="R83">
        <f t="shared" si="148"/>
        <v>0</v>
      </c>
      <c r="S83">
        <f t="shared" si="149"/>
        <v>0</v>
      </c>
      <c r="T83">
        <f t="shared" si="150"/>
        <v>0</v>
      </c>
      <c r="U83">
        <f t="shared" si="151"/>
        <v>0</v>
      </c>
      <c r="V83">
        <f t="shared" si="152"/>
        <v>0</v>
      </c>
      <c r="W83">
        <f t="shared" si="153"/>
        <v>0</v>
      </c>
      <c r="X83">
        <f t="shared" si="154"/>
        <v>0</v>
      </c>
      <c r="Y83">
        <f t="shared" si="155"/>
        <v>0</v>
      </c>
      <c r="AA83">
        <v>24182268</v>
      </c>
      <c r="AB83">
        <f t="shared" si="156"/>
        <v>848.271186</v>
      </c>
      <c r="AC83">
        <f>ROUND(((5520/1.18/5.85)*1.02*1.04),6)</f>
        <v>848.271186</v>
      </c>
      <c r="AD83">
        <f aca="true" t="shared" si="176" ref="AD83:AD88">ROUND((((ET83)-(EU83))+AE83),6)</f>
        <v>0</v>
      </c>
      <c r="AE83">
        <f aca="true" t="shared" si="177" ref="AE83:AF88">ROUND((EU83),6)</f>
        <v>0</v>
      </c>
      <c r="AF83">
        <f t="shared" si="177"/>
        <v>0</v>
      </c>
      <c r="AG83">
        <f t="shared" si="157"/>
        <v>0</v>
      </c>
      <c r="AH83">
        <f aca="true" t="shared" si="178" ref="AH83:AI88">(EW83)</f>
        <v>0</v>
      </c>
      <c r="AI83">
        <f t="shared" si="178"/>
        <v>0</v>
      </c>
      <c r="AJ83">
        <f t="shared" si="158"/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1</v>
      </c>
      <c r="AW83">
        <v>1</v>
      </c>
      <c r="AZ83">
        <v>1</v>
      </c>
      <c r="BA83">
        <v>1</v>
      </c>
      <c r="BB83">
        <v>1</v>
      </c>
      <c r="BC83">
        <v>1</v>
      </c>
      <c r="BH83">
        <v>3</v>
      </c>
      <c r="BI83">
        <v>1</v>
      </c>
      <c r="BM83">
        <v>1100</v>
      </c>
      <c r="BN83">
        <v>0</v>
      </c>
      <c r="BP83">
        <v>0</v>
      </c>
      <c r="BQ83">
        <v>8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Z83">
        <v>0</v>
      </c>
      <c r="CA83">
        <v>0</v>
      </c>
      <c r="CF83">
        <v>0</v>
      </c>
      <c r="CG83">
        <v>0</v>
      </c>
      <c r="CM83">
        <v>0</v>
      </c>
      <c r="CO83">
        <v>0</v>
      </c>
      <c r="CP83">
        <f t="shared" si="159"/>
        <v>11875.8</v>
      </c>
      <c r="CQ83">
        <f t="shared" si="160"/>
        <v>848.271186</v>
      </c>
      <c r="CR83">
        <f t="shared" si="161"/>
        <v>0</v>
      </c>
      <c r="CS83">
        <f t="shared" si="162"/>
        <v>0</v>
      </c>
      <c r="CT83">
        <f t="shared" si="163"/>
        <v>0</v>
      </c>
      <c r="CU83">
        <f t="shared" si="164"/>
        <v>0</v>
      </c>
      <c r="CV83">
        <f t="shared" si="165"/>
        <v>0</v>
      </c>
      <c r="CW83">
        <f t="shared" si="166"/>
        <v>0</v>
      </c>
      <c r="CX83">
        <f t="shared" si="167"/>
        <v>0</v>
      </c>
      <c r="CY83">
        <f t="shared" si="168"/>
        <v>0</v>
      </c>
      <c r="CZ83">
        <f t="shared" si="169"/>
        <v>0</v>
      </c>
      <c r="DD83" t="s">
        <v>271</v>
      </c>
      <c r="DN83">
        <v>0</v>
      </c>
      <c r="DO83">
        <v>0</v>
      </c>
      <c r="DP83">
        <v>1</v>
      </c>
      <c r="DQ83">
        <v>1</v>
      </c>
      <c r="DU83">
        <v>1010</v>
      </c>
      <c r="DV83" t="s">
        <v>195</v>
      </c>
      <c r="DW83" t="s">
        <v>195</v>
      </c>
      <c r="DX83">
        <v>1</v>
      </c>
      <c r="EE83">
        <v>23493524</v>
      </c>
      <c r="EF83">
        <v>8</v>
      </c>
      <c r="EG83" t="s">
        <v>109</v>
      </c>
      <c r="EH83">
        <v>0</v>
      </c>
      <c r="EJ83">
        <v>1</v>
      </c>
      <c r="EK83">
        <v>1100</v>
      </c>
      <c r="EL83" t="s">
        <v>272</v>
      </c>
      <c r="EM83" t="s">
        <v>273</v>
      </c>
      <c r="EQ83">
        <v>0</v>
      </c>
      <c r="ER83">
        <v>0</v>
      </c>
      <c r="ES83">
        <v>0</v>
      </c>
      <c r="ET83">
        <v>0</v>
      </c>
      <c r="EU83">
        <v>0</v>
      </c>
      <c r="EV83">
        <v>0</v>
      </c>
      <c r="EW83">
        <v>0</v>
      </c>
      <c r="EX83">
        <v>0</v>
      </c>
      <c r="EY83">
        <v>0</v>
      </c>
      <c r="FQ83">
        <v>0</v>
      </c>
      <c r="FR83">
        <f t="shared" si="170"/>
        <v>0</v>
      </c>
      <c r="FS83">
        <v>0</v>
      </c>
      <c r="FX83">
        <v>0</v>
      </c>
      <c r="FY83">
        <v>0</v>
      </c>
      <c r="GD83">
        <v>0</v>
      </c>
      <c r="GF83">
        <v>1186606306</v>
      </c>
      <c r="GG83">
        <v>2</v>
      </c>
      <c r="GH83">
        <v>0</v>
      </c>
      <c r="GI83">
        <v>-2</v>
      </c>
      <c r="GJ83">
        <v>0</v>
      </c>
      <c r="GK83">
        <f>ROUND(R83*(R12)/100,2)</f>
        <v>0</v>
      </c>
      <c r="GL83">
        <f t="shared" si="171"/>
        <v>0</v>
      </c>
      <c r="GM83">
        <f t="shared" si="172"/>
        <v>11875.8</v>
      </c>
      <c r="GN83">
        <f t="shared" si="173"/>
        <v>11875.8</v>
      </c>
      <c r="GO83">
        <f t="shared" si="174"/>
        <v>0</v>
      </c>
      <c r="GP83">
        <f t="shared" si="175"/>
        <v>0</v>
      </c>
      <c r="GR83">
        <v>0</v>
      </c>
    </row>
    <row r="84" spans="1:200" ht="12.75">
      <c r="A84">
        <v>17</v>
      </c>
      <c r="B84">
        <v>1</v>
      </c>
      <c r="E84" t="s">
        <v>274</v>
      </c>
      <c r="F84" t="s">
        <v>269</v>
      </c>
      <c r="G84" t="s">
        <v>275</v>
      </c>
      <c r="H84" t="s">
        <v>195</v>
      </c>
      <c r="I84">
        <v>2</v>
      </c>
      <c r="J84">
        <v>0</v>
      </c>
      <c r="O84">
        <f t="shared" si="145"/>
        <v>2755.34</v>
      </c>
      <c r="P84">
        <f t="shared" si="146"/>
        <v>2755.34</v>
      </c>
      <c r="Q84">
        <f t="shared" si="147"/>
        <v>0</v>
      </c>
      <c r="R84">
        <f t="shared" si="148"/>
        <v>0</v>
      </c>
      <c r="S84">
        <f t="shared" si="149"/>
        <v>0</v>
      </c>
      <c r="T84">
        <f t="shared" si="150"/>
        <v>0</v>
      </c>
      <c r="U84">
        <f t="shared" si="151"/>
        <v>0</v>
      </c>
      <c r="V84">
        <f t="shared" si="152"/>
        <v>0</v>
      </c>
      <c r="W84">
        <f t="shared" si="153"/>
        <v>0</v>
      </c>
      <c r="X84">
        <f t="shared" si="154"/>
        <v>0</v>
      </c>
      <c r="Y84">
        <f t="shared" si="155"/>
        <v>0</v>
      </c>
      <c r="AA84">
        <v>24182268</v>
      </c>
      <c r="AB84">
        <f t="shared" si="156"/>
        <v>1377.672316</v>
      </c>
      <c r="AC84">
        <f>ROUND(((8965/1.18/5.85)*1.02*1.04),6)</f>
        <v>1377.672316</v>
      </c>
      <c r="AD84">
        <f t="shared" si="176"/>
        <v>0</v>
      </c>
      <c r="AE84">
        <f t="shared" si="177"/>
        <v>0</v>
      </c>
      <c r="AF84">
        <f t="shared" si="177"/>
        <v>0</v>
      </c>
      <c r="AG84">
        <f t="shared" si="157"/>
        <v>0</v>
      </c>
      <c r="AH84">
        <f t="shared" si="178"/>
        <v>0</v>
      </c>
      <c r="AI84">
        <f t="shared" si="178"/>
        <v>0</v>
      </c>
      <c r="AJ84">
        <f t="shared" si="158"/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1</v>
      </c>
      <c r="AW84">
        <v>1</v>
      </c>
      <c r="AZ84">
        <v>1</v>
      </c>
      <c r="BA84">
        <v>1</v>
      </c>
      <c r="BB84">
        <v>1</v>
      </c>
      <c r="BC84">
        <v>1</v>
      </c>
      <c r="BH84">
        <v>3</v>
      </c>
      <c r="BI84">
        <v>1</v>
      </c>
      <c r="BM84">
        <v>1100</v>
      </c>
      <c r="BN84">
        <v>0</v>
      </c>
      <c r="BP84">
        <v>0</v>
      </c>
      <c r="BQ84">
        <v>8</v>
      </c>
      <c r="BR84">
        <v>0</v>
      </c>
      <c r="BS84">
        <v>1</v>
      </c>
      <c r="BT84">
        <v>1</v>
      </c>
      <c r="BU84">
        <v>1</v>
      </c>
      <c r="BV84">
        <v>1</v>
      </c>
      <c r="BW84">
        <v>1</v>
      </c>
      <c r="BX84">
        <v>1</v>
      </c>
      <c r="BZ84">
        <v>0</v>
      </c>
      <c r="CA84">
        <v>0</v>
      </c>
      <c r="CF84">
        <v>0</v>
      </c>
      <c r="CG84">
        <v>0</v>
      </c>
      <c r="CM84">
        <v>0</v>
      </c>
      <c r="CO84">
        <v>0</v>
      </c>
      <c r="CP84">
        <f t="shared" si="159"/>
        <v>2755.34</v>
      </c>
      <c r="CQ84">
        <f t="shared" si="160"/>
        <v>1377.672316</v>
      </c>
      <c r="CR84">
        <f t="shared" si="161"/>
        <v>0</v>
      </c>
      <c r="CS84">
        <f t="shared" si="162"/>
        <v>0</v>
      </c>
      <c r="CT84">
        <f t="shared" si="163"/>
        <v>0</v>
      </c>
      <c r="CU84">
        <f t="shared" si="164"/>
        <v>0</v>
      </c>
      <c r="CV84">
        <f t="shared" si="165"/>
        <v>0</v>
      </c>
      <c r="CW84">
        <f t="shared" si="166"/>
        <v>0</v>
      </c>
      <c r="CX84">
        <f t="shared" si="167"/>
        <v>0</v>
      </c>
      <c r="CY84">
        <f t="shared" si="168"/>
        <v>0</v>
      </c>
      <c r="CZ84">
        <f t="shared" si="169"/>
        <v>0</v>
      </c>
      <c r="DD84" t="s">
        <v>276</v>
      </c>
      <c r="DN84">
        <v>0</v>
      </c>
      <c r="DO84">
        <v>0</v>
      </c>
      <c r="DP84">
        <v>1</v>
      </c>
      <c r="DQ84">
        <v>1</v>
      </c>
      <c r="DU84">
        <v>1010</v>
      </c>
      <c r="DV84" t="s">
        <v>195</v>
      </c>
      <c r="DW84" t="s">
        <v>195</v>
      </c>
      <c r="DX84">
        <v>1</v>
      </c>
      <c r="EE84">
        <v>23493524</v>
      </c>
      <c r="EF84">
        <v>8</v>
      </c>
      <c r="EG84" t="s">
        <v>109</v>
      </c>
      <c r="EH84">
        <v>0</v>
      </c>
      <c r="EJ84">
        <v>1</v>
      </c>
      <c r="EK84">
        <v>1100</v>
      </c>
      <c r="EL84" t="s">
        <v>272</v>
      </c>
      <c r="EM84" t="s">
        <v>273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FQ84">
        <v>0</v>
      </c>
      <c r="FR84">
        <f t="shared" si="170"/>
        <v>0</v>
      </c>
      <c r="FS84">
        <v>0</v>
      </c>
      <c r="FX84">
        <v>0</v>
      </c>
      <c r="FY84">
        <v>0</v>
      </c>
      <c r="GD84">
        <v>0</v>
      </c>
      <c r="GF84">
        <v>1446868522</v>
      </c>
      <c r="GG84">
        <v>2</v>
      </c>
      <c r="GH84">
        <v>0</v>
      </c>
      <c r="GI84">
        <v>-2</v>
      </c>
      <c r="GJ84">
        <v>0</v>
      </c>
      <c r="GK84">
        <f>ROUND(R84*(R12)/100,2)</f>
        <v>0</v>
      </c>
      <c r="GL84">
        <f t="shared" si="171"/>
        <v>0</v>
      </c>
      <c r="GM84">
        <f t="shared" si="172"/>
        <v>2755.34</v>
      </c>
      <c r="GN84">
        <f t="shared" si="173"/>
        <v>2755.34</v>
      </c>
      <c r="GO84">
        <f t="shared" si="174"/>
        <v>0</v>
      </c>
      <c r="GP84">
        <f t="shared" si="175"/>
        <v>0</v>
      </c>
      <c r="GR84">
        <v>0</v>
      </c>
    </row>
    <row r="85" spans="1:200" ht="12.75">
      <c r="A85">
        <v>17</v>
      </c>
      <c r="B85">
        <v>1</v>
      </c>
      <c r="E85" t="s">
        <v>277</v>
      </c>
      <c r="F85" t="s">
        <v>278</v>
      </c>
      <c r="G85" t="s">
        <v>279</v>
      </c>
      <c r="H85" t="s">
        <v>195</v>
      </c>
      <c r="I85">
        <v>16</v>
      </c>
      <c r="J85">
        <v>0</v>
      </c>
      <c r="O85">
        <f t="shared" si="145"/>
        <v>1261.44</v>
      </c>
      <c r="P85">
        <f t="shared" si="146"/>
        <v>1261.44</v>
      </c>
      <c r="Q85">
        <f t="shared" si="147"/>
        <v>0</v>
      </c>
      <c r="R85">
        <f t="shared" si="148"/>
        <v>0</v>
      </c>
      <c r="S85">
        <f t="shared" si="149"/>
        <v>0</v>
      </c>
      <c r="T85">
        <f t="shared" si="150"/>
        <v>0</v>
      </c>
      <c r="U85">
        <f t="shared" si="151"/>
        <v>0</v>
      </c>
      <c r="V85">
        <f t="shared" si="152"/>
        <v>0</v>
      </c>
      <c r="W85">
        <f t="shared" si="153"/>
        <v>0</v>
      </c>
      <c r="X85">
        <f t="shared" si="154"/>
        <v>0</v>
      </c>
      <c r="Y85">
        <f t="shared" si="155"/>
        <v>0</v>
      </c>
      <c r="AA85">
        <v>24182268</v>
      </c>
      <c r="AB85">
        <f t="shared" si="156"/>
        <v>78.84</v>
      </c>
      <c r="AC85">
        <f>ROUND((ES85),6)</f>
        <v>78.84</v>
      </c>
      <c r="AD85">
        <f t="shared" si="176"/>
        <v>0</v>
      </c>
      <c r="AE85">
        <f t="shared" si="177"/>
        <v>0</v>
      </c>
      <c r="AF85">
        <f t="shared" si="177"/>
        <v>0</v>
      </c>
      <c r="AG85">
        <f t="shared" si="157"/>
        <v>0</v>
      </c>
      <c r="AH85">
        <f t="shared" si="178"/>
        <v>0</v>
      </c>
      <c r="AI85">
        <f t="shared" si="178"/>
        <v>0</v>
      </c>
      <c r="AJ85">
        <f t="shared" si="158"/>
        <v>0</v>
      </c>
      <c r="AK85">
        <v>78.84</v>
      </c>
      <c r="AL85">
        <v>78.84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1</v>
      </c>
      <c r="AW85">
        <v>1</v>
      </c>
      <c r="AZ85">
        <v>1</v>
      </c>
      <c r="BA85">
        <v>1</v>
      </c>
      <c r="BB85">
        <v>1</v>
      </c>
      <c r="BC85">
        <v>1</v>
      </c>
      <c r="BH85">
        <v>3</v>
      </c>
      <c r="BI85">
        <v>1</v>
      </c>
      <c r="BJ85" t="s">
        <v>280</v>
      </c>
      <c r="BM85">
        <v>500001</v>
      </c>
      <c r="BN85">
        <v>0</v>
      </c>
      <c r="BP85">
        <v>0</v>
      </c>
      <c r="BQ85">
        <v>8</v>
      </c>
      <c r="BR85">
        <v>0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Z85">
        <v>0</v>
      </c>
      <c r="CA85">
        <v>0</v>
      </c>
      <c r="CF85">
        <v>0</v>
      </c>
      <c r="CG85">
        <v>0</v>
      </c>
      <c r="CM85">
        <v>0</v>
      </c>
      <c r="CO85">
        <v>0</v>
      </c>
      <c r="CP85">
        <f t="shared" si="159"/>
        <v>1261.44</v>
      </c>
      <c r="CQ85">
        <f t="shared" si="160"/>
        <v>78.84</v>
      </c>
      <c r="CR85">
        <f t="shared" si="161"/>
        <v>0</v>
      </c>
      <c r="CS85">
        <f t="shared" si="162"/>
        <v>0</v>
      </c>
      <c r="CT85">
        <f t="shared" si="163"/>
        <v>0</v>
      </c>
      <c r="CU85">
        <f t="shared" si="164"/>
        <v>0</v>
      </c>
      <c r="CV85">
        <f t="shared" si="165"/>
        <v>0</v>
      </c>
      <c r="CW85">
        <f t="shared" si="166"/>
        <v>0</v>
      </c>
      <c r="CX85">
        <f t="shared" si="167"/>
        <v>0</v>
      </c>
      <c r="CY85">
        <f t="shared" si="168"/>
        <v>0</v>
      </c>
      <c r="CZ85">
        <f t="shared" si="169"/>
        <v>0</v>
      </c>
      <c r="DN85">
        <v>0</v>
      </c>
      <c r="DO85">
        <v>0</v>
      </c>
      <c r="DP85">
        <v>1</v>
      </c>
      <c r="DQ85">
        <v>1</v>
      </c>
      <c r="DU85">
        <v>1010</v>
      </c>
      <c r="DV85" t="s">
        <v>195</v>
      </c>
      <c r="DW85" t="s">
        <v>195</v>
      </c>
      <c r="DX85">
        <v>1</v>
      </c>
      <c r="EE85">
        <v>23493277</v>
      </c>
      <c r="EF85">
        <v>8</v>
      </c>
      <c r="EG85" t="s">
        <v>109</v>
      </c>
      <c r="EH85">
        <v>0</v>
      </c>
      <c r="EJ85">
        <v>1</v>
      </c>
      <c r="EK85">
        <v>500001</v>
      </c>
      <c r="EL85" t="s">
        <v>110</v>
      </c>
      <c r="EM85" t="s">
        <v>111</v>
      </c>
      <c r="EQ85">
        <v>0</v>
      </c>
      <c r="ER85">
        <v>78.84</v>
      </c>
      <c r="ES85">
        <v>78.84</v>
      </c>
      <c r="ET85">
        <v>0</v>
      </c>
      <c r="EU85">
        <v>0</v>
      </c>
      <c r="EV85">
        <v>0</v>
      </c>
      <c r="EW85">
        <v>0</v>
      </c>
      <c r="EX85">
        <v>0</v>
      </c>
      <c r="EY85">
        <v>0</v>
      </c>
      <c r="FQ85">
        <v>0</v>
      </c>
      <c r="FR85">
        <f t="shared" si="170"/>
        <v>0</v>
      </c>
      <c r="FS85">
        <v>0</v>
      </c>
      <c r="FX85">
        <v>0</v>
      </c>
      <c r="FY85">
        <v>0</v>
      </c>
      <c r="GD85">
        <v>0</v>
      </c>
      <c r="GF85">
        <v>-513840640</v>
      </c>
      <c r="GG85">
        <v>2</v>
      </c>
      <c r="GH85">
        <v>1</v>
      </c>
      <c r="GI85">
        <v>-2</v>
      </c>
      <c r="GJ85">
        <v>0</v>
      </c>
      <c r="GK85">
        <f>ROUND(R85*(R12)/100,2)</f>
        <v>0</v>
      </c>
      <c r="GL85">
        <f t="shared" si="171"/>
        <v>0</v>
      </c>
      <c r="GM85">
        <f t="shared" si="172"/>
        <v>1261.44</v>
      </c>
      <c r="GN85">
        <f t="shared" si="173"/>
        <v>1261.44</v>
      </c>
      <c r="GO85">
        <f t="shared" si="174"/>
        <v>0</v>
      </c>
      <c r="GP85">
        <f t="shared" si="175"/>
        <v>0</v>
      </c>
      <c r="GR85">
        <v>0</v>
      </c>
    </row>
    <row r="86" spans="1:200" ht="12.75">
      <c r="A86">
        <v>17</v>
      </c>
      <c r="B86">
        <v>1</v>
      </c>
      <c r="E86" t="s">
        <v>281</v>
      </c>
      <c r="F86" t="s">
        <v>282</v>
      </c>
      <c r="G86" t="s">
        <v>283</v>
      </c>
      <c r="H86" t="s">
        <v>284</v>
      </c>
      <c r="I86">
        <v>14</v>
      </c>
      <c r="J86">
        <v>0</v>
      </c>
      <c r="O86">
        <f t="shared" si="145"/>
        <v>1812.72</v>
      </c>
      <c r="P86">
        <f t="shared" si="146"/>
        <v>1812.72</v>
      </c>
      <c r="Q86">
        <f t="shared" si="147"/>
        <v>0</v>
      </c>
      <c r="R86">
        <f t="shared" si="148"/>
        <v>0</v>
      </c>
      <c r="S86">
        <f t="shared" si="149"/>
        <v>0</v>
      </c>
      <c r="T86">
        <f t="shared" si="150"/>
        <v>0</v>
      </c>
      <c r="U86">
        <f t="shared" si="151"/>
        <v>0</v>
      </c>
      <c r="V86">
        <f t="shared" si="152"/>
        <v>0</v>
      </c>
      <c r="W86">
        <f t="shared" si="153"/>
        <v>0</v>
      </c>
      <c r="X86">
        <f t="shared" si="154"/>
        <v>0</v>
      </c>
      <c r="Y86">
        <f t="shared" si="155"/>
        <v>0</v>
      </c>
      <c r="AA86">
        <v>24182268</v>
      </c>
      <c r="AB86">
        <f t="shared" si="156"/>
        <v>129.48</v>
      </c>
      <c r="AC86">
        <f>ROUND((ES86),6)</f>
        <v>129.48</v>
      </c>
      <c r="AD86">
        <f t="shared" si="176"/>
        <v>0</v>
      </c>
      <c r="AE86">
        <f t="shared" si="177"/>
        <v>0</v>
      </c>
      <c r="AF86">
        <f t="shared" si="177"/>
        <v>0</v>
      </c>
      <c r="AG86">
        <f t="shared" si="157"/>
        <v>0</v>
      </c>
      <c r="AH86">
        <f t="shared" si="178"/>
        <v>0</v>
      </c>
      <c r="AI86">
        <f t="shared" si="178"/>
        <v>0</v>
      </c>
      <c r="AJ86">
        <f t="shared" si="158"/>
        <v>0</v>
      </c>
      <c r="AK86">
        <v>129.48</v>
      </c>
      <c r="AL86">
        <v>129.48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1</v>
      </c>
      <c r="AW86">
        <v>1</v>
      </c>
      <c r="AZ86">
        <v>1</v>
      </c>
      <c r="BA86">
        <v>1</v>
      </c>
      <c r="BB86">
        <v>1</v>
      </c>
      <c r="BC86">
        <v>1</v>
      </c>
      <c r="BH86">
        <v>3</v>
      </c>
      <c r="BI86">
        <v>1</v>
      </c>
      <c r="BJ86" t="s">
        <v>285</v>
      </c>
      <c r="BM86">
        <v>500001</v>
      </c>
      <c r="BN86">
        <v>0</v>
      </c>
      <c r="BP86">
        <v>0</v>
      </c>
      <c r="BQ86">
        <v>8</v>
      </c>
      <c r="BR86">
        <v>0</v>
      </c>
      <c r="BS86">
        <v>1</v>
      </c>
      <c r="BT86">
        <v>1</v>
      </c>
      <c r="BU86">
        <v>1</v>
      </c>
      <c r="BV86">
        <v>1</v>
      </c>
      <c r="BW86">
        <v>1</v>
      </c>
      <c r="BX86">
        <v>1</v>
      </c>
      <c r="BZ86">
        <v>0</v>
      </c>
      <c r="CA86">
        <v>0</v>
      </c>
      <c r="CF86">
        <v>0</v>
      </c>
      <c r="CG86">
        <v>0</v>
      </c>
      <c r="CM86">
        <v>0</v>
      </c>
      <c r="CO86">
        <v>0</v>
      </c>
      <c r="CP86">
        <f t="shared" si="159"/>
        <v>1812.72</v>
      </c>
      <c r="CQ86">
        <f t="shared" si="160"/>
        <v>129.48</v>
      </c>
      <c r="CR86">
        <f t="shared" si="161"/>
        <v>0</v>
      </c>
      <c r="CS86">
        <f t="shared" si="162"/>
        <v>0</v>
      </c>
      <c r="CT86">
        <f t="shared" si="163"/>
        <v>0</v>
      </c>
      <c r="CU86">
        <f t="shared" si="164"/>
        <v>0</v>
      </c>
      <c r="CV86">
        <f t="shared" si="165"/>
        <v>0</v>
      </c>
      <c r="CW86">
        <f t="shared" si="166"/>
        <v>0</v>
      </c>
      <c r="CX86">
        <f t="shared" si="167"/>
        <v>0</v>
      </c>
      <c r="CY86">
        <f t="shared" si="168"/>
        <v>0</v>
      </c>
      <c r="CZ86">
        <f t="shared" si="169"/>
        <v>0</v>
      </c>
      <c r="DN86">
        <v>0</v>
      </c>
      <c r="DO86">
        <v>0</v>
      </c>
      <c r="DP86">
        <v>1</v>
      </c>
      <c r="DQ86">
        <v>1</v>
      </c>
      <c r="DU86">
        <v>1013</v>
      </c>
      <c r="DV86" t="s">
        <v>284</v>
      </c>
      <c r="DW86" t="s">
        <v>284</v>
      </c>
      <c r="DX86">
        <v>1</v>
      </c>
      <c r="EE86">
        <v>23493277</v>
      </c>
      <c r="EF86">
        <v>8</v>
      </c>
      <c r="EG86" t="s">
        <v>109</v>
      </c>
      <c r="EH86">
        <v>0</v>
      </c>
      <c r="EJ86">
        <v>1</v>
      </c>
      <c r="EK86">
        <v>500001</v>
      </c>
      <c r="EL86" t="s">
        <v>110</v>
      </c>
      <c r="EM86" t="s">
        <v>111</v>
      </c>
      <c r="EQ86">
        <v>0</v>
      </c>
      <c r="ER86">
        <v>129.48</v>
      </c>
      <c r="ES86">
        <v>129.48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FQ86">
        <v>0</v>
      </c>
      <c r="FR86">
        <f t="shared" si="170"/>
        <v>0</v>
      </c>
      <c r="FS86">
        <v>0</v>
      </c>
      <c r="FX86">
        <v>0</v>
      </c>
      <c r="FY86">
        <v>0</v>
      </c>
      <c r="GD86">
        <v>0</v>
      </c>
      <c r="GF86">
        <v>1418926198</v>
      </c>
      <c r="GG86">
        <v>2</v>
      </c>
      <c r="GH86">
        <v>1</v>
      </c>
      <c r="GI86">
        <v>-2</v>
      </c>
      <c r="GJ86">
        <v>0</v>
      </c>
      <c r="GK86">
        <f>ROUND(R86*(R12)/100,2)</f>
        <v>0</v>
      </c>
      <c r="GL86">
        <f t="shared" si="171"/>
        <v>0</v>
      </c>
      <c r="GM86">
        <f t="shared" si="172"/>
        <v>1812.72</v>
      </c>
      <c r="GN86">
        <f t="shared" si="173"/>
        <v>1812.72</v>
      </c>
      <c r="GO86">
        <f t="shared" si="174"/>
        <v>0</v>
      </c>
      <c r="GP86">
        <f t="shared" si="175"/>
        <v>0</v>
      </c>
      <c r="GR86">
        <v>0</v>
      </c>
    </row>
    <row r="87" spans="1:200" ht="12.75">
      <c r="A87">
        <v>17</v>
      </c>
      <c r="B87">
        <v>1</v>
      </c>
      <c r="E87" t="s">
        <v>286</v>
      </c>
      <c r="F87" t="s">
        <v>287</v>
      </c>
      <c r="G87" t="s">
        <v>288</v>
      </c>
      <c r="H87" t="s">
        <v>284</v>
      </c>
      <c r="I87">
        <v>2</v>
      </c>
      <c r="J87">
        <v>0</v>
      </c>
      <c r="O87">
        <f t="shared" si="145"/>
        <v>269.72</v>
      </c>
      <c r="P87">
        <f t="shared" si="146"/>
        <v>269.72</v>
      </c>
      <c r="Q87">
        <f t="shared" si="147"/>
        <v>0</v>
      </c>
      <c r="R87">
        <f t="shared" si="148"/>
        <v>0</v>
      </c>
      <c r="S87">
        <f t="shared" si="149"/>
        <v>0</v>
      </c>
      <c r="T87">
        <f t="shared" si="150"/>
        <v>0</v>
      </c>
      <c r="U87">
        <f t="shared" si="151"/>
        <v>0</v>
      </c>
      <c r="V87">
        <f t="shared" si="152"/>
        <v>0</v>
      </c>
      <c r="W87">
        <f t="shared" si="153"/>
        <v>0</v>
      </c>
      <c r="X87">
        <f t="shared" si="154"/>
        <v>0</v>
      </c>
      <c r="Y87">
        <f t="shared" si="155"/>
        <v>0</v>
      </c>
      <c r="AA87">
        <v>24182268</v>
      </c>
      <c r="AB87">
        <f t="shared" si="156"/>
        <v>134.86</v>
      </c>
      <c r="AC87">
        <f>ROUND((ES87),6)</f>
        <v>134.86</v>
      </c>
      <c r="AD87">
        <f t="shared" si="176"/>
        <v>0</v>
      </c>
      <c r="AE87">
        <f t="shared" si="177"/>
        <v>0</v>
      </c>
      <c r="AF87">
        <f t="shared" si="177"/>
        <v>0</v>
      </c>
      <c r="AG87">
        <f t="shared" si="157"/>
        <v>0</v>
      </c>
      <c r="AH87">
        <f t="shared" si="178"/>
        <v>0</v>
      </c>
      <c r="AI87">
        <f t="shared" si="178"/>
        <v>0</v>
      </c>
      <c r="AJ87">
        <f t="shared" si="158"/>
        <v>0</v>
      </c>
      <c r="AK87">
        <v>134.86</v>
      </c>
      <c r="AL87">
        <v>134.86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1</v>
      </c>
      <c r="AW87">
        <v>1</v>
      </c>
      <c r="AZ87">
        <v>1</v>
      </c>
      <c r="BA87">
        <v>1</v>
      </c>
      <c r="BB87">
        <v>1</v>
      </c>
      <c r="BC87">
        <v>1</v>
      </c>
      <c r="BH87">
        <v>3</v>
      </c>
      <c r="BI87">
        <v>1</v>
      </c>
      <c r="BJ87" t="s">
        <v>289</v>
      </c>
      <c r="BM87">
        <v>500001</v>
      </c>
      <c r="BN87">
        <v>0</v>
      </c>
      <c r="BP87">
        <v>0</v>
      </c>
      <c r="BQ87">
        <v>8</v>
      </c>
      <c r="BR87">
        <v>0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Z87">
        <v>0</v>
      </c>
      <c r="CA87">
        <v>0</v>
      </c>
      <c r="CF87">
        <v>0</v>
      </c>
      <c r="CG87">
        <v>0</v>
      </c>
      <c r="CM87">
        <v>0</v>
      </c>
      <c r="CO87">
        <v>0</v>
      </c>
      <c r="CP87">
        <f t="shared" si="159"/>
        <v>269.72</v>
      </c>
      <c r="CQ87">
        <f t="shared" si="160"/>
        <v>134.86</v>
      </c>
      <c r="CR87">
        <f t="shared" si="161"/>
        <v>0</v>
      </c>
      <c r="CS87">
        <f t="shared" si="162"/>
        <v>0</v>
      </c>
      <c r="CT87">
        <f t="shared" si="163"/>
        <v>0</v>
      </c>
      <c r="CU87">
        <f t="shared" si="164"/>
        <v>0</v>
      </c>
      <c r="CV87">
        <f t="shared" si="165"/>
        <v>0</v>
      </c>
      <c r="CW87">
        <f t="shared" si="166"/>
        <v>0</v>
      </c>
      <c r="CX87">
        <f t="shared" si="167"/>
        <v>0</v>
      </c>
      <c r="CY87">
        <f t="shared" si="168"/>
        <v>0</v>
      </c>
      <c r="CZ87">
        <f t="shared" si="169"/>
        <v>0</v>
      </c>
      <c r="DN87">
        <v>0</v>
      </c>
      <c r="DO87">
        <v>0</v>
      </c>
      <c r="DP87">
        <v>1</v>
      </c>
      <c r="DQ87">
        <v>1</v>
      </c>
      <c r="DU87">
        <v>1013</v>
      </c>
      <c r="DV87" t="s">
        <v>284</v>
      </c>
      <c r="DW87" t="s">
        <v>284</v>
      </c>
      <c r="DX87">
        <v>1</v>
      </c>
      <c r="EE87">
        <v>23493277</v>
      </c>
      <c r="EF87">
        <v>8</v>
      </c>
      <c r="EG87" t="s">
        <v>109</v>
      </c>
      <c r="EH87">
        <v>0</v>
      </c>
      <c r="EJ87">
        <v>1</v>
      </c>
      <c r="EK87">
        <v>500001</v>
      </c>
      <c r="EL87" t="s">
        <v>110</v>
      </c>
      <c r="EM87" t="s">
        <v>111</v>
      </c>
      <c r="EQ87">
        <v>0</v>
      </c>
      <c r="ER87">
        <v>134.86</v>
      </c>
      <c r="ES87">
        <v>134.86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FQ87">
        <v>0</v>
      </c>
      <c r="FR87">
        <f t="shared" si="170"/>
        <v>0</v>
      </c>
      <c r="FS87">
        <v>0</v>
      </c>
      <c r="FX87">
        <v>0</v>
      </c>
      <c r="FY87">
        <v>0</v>
      </c>
      <c r="GD87">
        <v>0</v>
      </c>
      <c r="GF87">
        <v>-291209852</v>
      </c>
      <c r="GG87">
        <v>2</v>
      </c>
      <c r="GH87">
        <v>1</v>
      </c>
      <c r="GI87">
        <v>-2</v>
      </c>
      <c r="GJ87">
        <v>0</v>
      </c>
      <c r="GK87">
        <f>ROUND(R87*(R12)/100,2)</f>
        <v>0</v>
      </c>
      <c r="GL87">
        <f t="shared" si="171"/>
        <v>0</v>
      </c>
      <c r="GM87">
        <f t="shared" si="172"/>
        <v>269.72</v>
      </c>
      <c r="GN87">
        <f t="shared" si="173"/>
        <v>269.72</v>
      </c>
      <c r="GO87">
        <f t="shared" si="174"/>
        <v>0</v>
      </c>
      <c r="GP87">
        <f t="shared" si="175"/>
        <v>0</v>
      </c>
      <c r="GR87">
        <v>0</v>
      </c>
    </row>
    <row r="88" spans="1:200" ht="12.75">
      <c r="A88">
        <v>17</v>
      </c>
      <c r="B88">
        <v>1</v>
      </c>
      <c r="E88" t="s">
        <v>290</v>
      </c>
      <c r="F88" t="s">
        <v>291</v>
      </c>
      <c r="G88" t="s">
        <v>292</v>
      </c>
      <c r="H88" t="s">
        <v>284</v>
      </c>
      <c r="I88">
        <v>16</v>
      </c>
      <c r="J88">
        <v>0</v>
      </c>
      <c r="O88">
        <f t="shared" si="145"/>
        <v>3430.88</v>
      </c>
      <c r="P88">
        <f t="shared" si="146"/>
        <v>3430.88</v>
      </c>
      <c r="Q88">
        <f t="shared" si="147"/>
        <v>0</v>
      </c>
      <c r="R88">
        <f t="shared" si="148"/>
        <v>0</v>
      </c>
      <c r="S88">
        <f t="shared" si="149"/>
        <v>0</v>
      </c>
      <c r="T88">
        <f t="shared" si="150"/>
        <v>0</v>
      </c>
      <c r="U88">
        <f t="shared" si="151"/>
        <v>0</v>
      </c>
      <c r="V88">
        <f t="shared" si="152"/>
        <v>0</v>
      </c>
      <c r="W88">
        <f t="shared" si="153"/>
        <v>0</v>
      </c>
      <c r="X88">
        <f t="shared" si="154"/>
        <v>0</v>
      </c>
      <c r="Y88">
        <f t="shared" si="155"/>
        <v>0</v>
      </c>
      <c r="AA88">
        <v>24182268</v>
      </c>
      <c r="AB88">
        <f t="shared" si="156"/>
        <v>214.43</v>
      </c>
      <c r="AC88">
        <f>ROUND((ES88),6)</f>
        <v>214.43</v>
      </c>
      <c r="AD88">
        <f t="shared" si="176"/>
        <v>0</v>
      </c>
      <c r="AE88">
        <f t="shared" si="177"/>
        <v>0</v>
      </c>
      <c r="AF88">
        <f t="shared" si="177"/>
        <v>0</v>
      </c>
      <c r="AG88">
        <f t="shared" si="157"/>
        <v>0</v>
      </c>
      <c r="AH88">
        <f t="shared" si="178"/>
        <v>0</v>
      </c>
      <c r="AI88">
        <f t="shared" si="178"/>
        <v>0</v>
      </c>
      <c r="AJ88">
        <f t="shared" si="158"/>
        <v>0</v>
      </c>
      <c r="AK88">
        <v>214.43</v>
      </c>
      <c r="AL88">
        <v>214.43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1</v>
      </c>
      <c r="AW88">
        <v>1</v>
      </c>
      <c r="AZ88">
        <v>1</v>
      </c>
      <c r="BA88">
        <v>1</v>
      </c>
      <c r="BB88">
        <v>1</v>
      </c>
      <c r="BC88">
        <v>1</v>
      </c>
      <c r="BH88">
        <v>3</v>
      </c>
      <c r="BI88">
        <v>1</v>
      </c>
      <c r="BJ88" t="s">
        <v>293</v>
      </c>
      <c r="BM88">
        <v>500001</v>
      </c>
      <c r="BN88">
        <v>0</v>
      </c>
      <c r="BP88">
        <v>0</v>
      </c>
      <c r="BQ88">
        <v>8</v>
      </c>
      <c r="BR88">
        <v>0</v>
      </c>
      <c r="BS88">
        <v>1</v>
      </c>
      <c r="BT88">
        <v>1</v>
      </c>
      <c r="BU88">
        <v>1</v>
      </c>
      <c r="BV88">
        <v>1</v>
      </c>
      <c r="BW88">
        <v>1</v>
      </c>
      <c r="BX88">
        <v>1</v>
      </c>
      <c r="BZ88">
        <v>0</v>
      </c>
      <c r="CA88">
        <v>0</v>
      </c>
      <c r="CF88">
        <v>0</v>
      </c>
      <c r="CG88">
        <v>0</v>
      </c>
      <c r="CM88">
        <v>0</v>
      </c>
      <c r="CO88">
        <v>0</v>
      </c>
      <c r="CP88">
        <f t="shared" si="159"/>
        <v>3430.88</v>
      </c>
      <c r="CQ88">
        <f t="shared" si="160"/>
        <v>214.43</v>
      </c>
      <c r="CR88">
        <f t="shared" si="161"/>
        <v>0</v>
      </c>
      <c r="CS88">
        <f t="shared" si="162"/>
        <v>0</v>
      </c>
      <c r="CT88">
        <f t="shared" si="163"/>
        <v>0</v>
      </c>
      <c r="CU88">
        <f t="shared" si="164"/>
        <v>0</v>
      </c>
      <c r="CV88">
        <f t="shared" si="165"/>
        <v>0</v>
      </c>
      <c r="CW88">
        <f t="shared" si="166"/>
        <v>0</v>
      </c>
      <c r="CX88">
        <f t="shared" si="167"/>
        <v>0</v>
      </c>
      <c r="CY88">
        <f t="shared" si="168"/>
        <v>0</v>
      </c>
      <c r="CZ88">
        <f t="shared" si="169"/>
        <v>0</v>
      </c>
      <c r="DN88">
        <v>0</v>
      </c>
      <c r="DO88">
        <v>0</v>
      </c>
      <c r="DP88">
        <v>1</v>
      </c>
      <c r="DQ88">
        <v>1</v>
      </c>
      <c r="DU88">
        <v>1013</v>
      </c>
      <c r="DV88" t="s">
        <v>284</v>
      </c>
      <c r="DW88" t="s">
        <v>284</v>
      </c>
      <c r="DX88">
        <v>1</v>
      </c>
      <c r="EE88">
        <v>23493277</v>
      </c>
      <c r="EF88">
        <v>8</v>
      </c>
      <c r="EG88" t="s">
        <v>109</v>
      </c>
      <c r="EH88">
        <v>0</v>
      </c>
      <c r="EJ88">
        <v>1</v>
      </c>
      <c r="EK88">
        <v>500001</v>
      </c>
      <c r="EL88" t="s">
        <v>110</v>
      </c>
      <c r="EM88" t="s">
        <v>111</v>
      </c>
      <c r="EQ88">
        <v>0</v>
      </c>
      <c r="ER88">
        <v>214.43</v>
      </c>
      <c r="ES88">
        <v>214.43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FQ88">
        <v>0</v>
      </c>
      <c r="FR88">
        <f t="shared" si="170"/>
        <v>0</v>
      </c>
      <c r="FS88">
        <v>0</v>
      </c>
      <c r="FX88">
        <v>0</v>
      </c>
      <c r="FY88">
        <v>0</v>
      </c>
      <c r="GD88">
        <v>0</v>
      </c>
      <c r="GF88">
        <v>20330479</v>
      </c>
      <c r="GG88">
        <v>2</v>
      </c>
      <c r="GH88">
        <v>1</v>
      </c>
      <c r="GI88">
        <v>-2</v>
      </c>
      <c r="GJ88">
        <v>0</v>
      </c>
      <c r="GK88">
        <f>ROUND(R88*(R12)/100,2)</f>
        <v>0</v>
      </c>
      <c r="GL88">
        <f t="shared" si="171"/>
        <v>0</v>
      </c>
      <c r="GM88">
        <f t="shared" si="172"/>
        <v>3430.88</v>
      </c>
      <c r="GN88">
        <f t="shared" si="173"/>
        <v>3430.88</v>
      </c>
      <c r="GO88">
        <f t="shared" si="174"/>
        <v>0</v>
      </c>
      <c r="GP88">
        <f t="shared" si="175"/>
        <v>0</v>
      </c>
      <c r="GR88">
        <v>0</v>
      </c>
    </row>
    <row r="89" spans="1:200" ht="12.75">
      <c r="A89">
        <v>19</v>
      </c>
      <c r="B89">
        <v>1</v>
      </c>
      <c r="G89" t="s">
        <v>294</v>
      </c>
      <c r="AA89">
        <v>1</v>
      </c>
      <c r="GR89">
        <v>0</v>
      </c>
    </row>
    <row r="90" spans="1:200" ht="12.75">
      <c r="A90">
        <v>17</v>
      </c>
      <c r="B90">
        <v>1</v>
      </c>
      <c r="E90" t="s">
        <v>295</v>
      </c>
      <c r="F90" t="s">
        <v>296</v>
      </c>
      <c r="G90" s="14" t="s">
        <v>778</v>
      </c>
      <c r="H90" t="s">
        <v>195</v>
      </c>
      <c r="I90">
        <v>1</v>
      </c>
      <c r="J90">
        <v>0</v>
      </c>
      <c r="O90">
        <f>ROUND(CP90,2)</f>
        <v>55025.61</v>
      </c>
      <c r="P90">
        <f>ROUND(CQ90*I90,2)</f>
        <v>55025.61</v>
      </c>
      <c r="Q90">
        <f>ROUND(CR90*I90,2)</f>
        <v>0</v>
      </c>
      <c r="R90">
        <f>ROUND(CS90*I90,2)</f>
        <v>0</v>
      </c>
      <c r="S90">
        <f>ROUND(CT90*I90,2)</f>
        <v>0</v>
      </c>
      <c r="T90">
        <f>ROUND(CU90*I90,2)</f>
        <v>0</v>
      </c>
      <c r="U90">
        <f>CV90*I90</f>
        <v>0</v>
      </c>
      <c r="V90">
        <f>CW90*I90</f>
        <v>0</v>
      </c>
      <c r="W90">
        <f>ROUND(CX90*I90,2)</f>
        <v>0</v>
      </c>
      <c r="X90">
        <f>ROUND(CY90,2)</f>
        <v>0</v>
      </c>
      <c r="Y90">
        <f>ROUND(CZ90,2)</f>
        <v>0</v>
      </c>
      <c r="AA90">
        <v>24182268</v>
      </c>
      <c r="AB90">
        <f>ROUND((AC90+AD90+AF90),6)</f>
        <v>55025.608866</v>
      </c>
      <c r="AC90">
        <f>ROUND(((352980/1.18/5.85)*1.02*1.055),6)</f>
        <v>55025.608866</v>
      </c>
      <c r="AD90">
        <f>ROUND((((ET90)-(EU90))+AE90),6)</f>
        <v>0</v>
      </c>
      <c r="AE90">
        <f>ROUND((EU90),6)</f>
        <v>0</v>
      </c>
      <c r="AF90">
        <f>ROUND((EV90),6)</f>
        <v>0</v>
      </c>
      <c r="AG90">
        <f>ROUND((AP90),6)</f>
        <v>0</v>
      </c>
      <c r="AH90">
        <f>(EW90)</f>
        <v>0</v>
      </c>
      <c r="AI90">
        <f>(EX90)</f>
        <v>0</v>
      </c>
      <c r="AJ90">
        <f>ROUND((AS90),6)</f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1</v>
      </c>
      <c r="AW90">
        <v>1</v>
      </c>
      <c r="AZ90">
        <v>1</v>
      </c>
      <c r="BA90">
        <v>1</v>
      </c>
      <c r="BB90">
        <v>1</v>
      </c>
      <c r="BC90">
        <v>1</v>
      </c>
      <c r="BH90">
        <v>3</v>
      </c>
      <c r="BI90">
        <v>1</v>
      </c>
      <c r="BM90">
        <v>1100</v>
      </c>
      <c r="BN90">
        <v>0</v>
      </c>
      <c r="BP90">
        <v>0</v>
      </c>
      <c r="BQ90">
        <v>8</v>
      </c>
      <c r="BR90">
        <v>0</v>
      </c>
      <c r="BS90">
        <v>1</v>
      </c>
      <c r="BT90">
        <v>1</v>
      </c>
      <c r="BU90">
        <v>1</v>
      </c>
      <c r="BV90">
        <v>1</v>
      </c>
      <c r="BW90">
        <v>1</v>
      </c>
      <c r="BX90">
        <v>1</v>
      </c>
      <c r="BZ90">
        <v>0</v>
      </c>
      <c r="CA90">
        <v>0</v>
      </c>
      <c r="CF90">
        <v>0</v>
      </c>
      <c r="CG90">
        <v>0</v>
      </c>
      <c r="CM90">
        <v>0</v>
      </c>
      <c r="CO90">
        <v>0</v>
      </c>
      <c r="CP90">
        <f>(P90+Q90+S90)</f>
        <v>55025.61</v>
      </c>
      <c r="CQ90">
        <f>AC90*BC90</f>
        <v>55025.608866</v>
      </c>
      <c r="CR90">
        <f>AD90*BB90</f>
        <v>0</v>
      </c>
      <c r="CS90">
        <f>AE90*BS90</f>
        <v>0</v>
      </c>
      <c r="CT90">
        <f>AF90*BA90</f>
        <v>0</v>
      </c>
      <c r="CU90">
        <f>AG90</f>
        <v>0</v>
      </c>
      <c r="CV90">
        <f>AH90</f>
        <v>0</v>
      </c>
      <c r="CW90">
        <f>AI90</f>
        <v>0</v>
      </c>
      <c r="CX90">
        <f>AJ90</f>
        <v>0</v>
      </c>
      <c r="CY90">
        <f>(((S90+R90)*AT90)/100)</f>
        <v>0</v>
      </c>
      <c r="CZ90">
        <f>(((S90+R90)*AU90)/100)</f>
        <v>0</v>
      </c>
      <c r="DD90" t="s">
        <v>297</v>
      </c>
      <c r="DN90">
        <v>0</v>
      </c>
      <c r="DO90">
        <v>0</v>
      </c>
      <c r="DP90">
        <v>1</v>
      </c>
      <c r="DQ90">
        <v>1</v>
      </c>
      <c r="DU90">
        <v>1010</v>
      </c>
      <c r="DV90" t="s">
        <v>195</v>
      </c>
      <c r="DW90" t="s">
        <v>195</v>
      </c>
      <c r="DX90">
        <v>1</v>
      </c>
      <c r="EE90">
        <v>23493524</v>
      </c>
      <c r="EF90">
        <v>8</v>
      </c>
      <c r="EG90" t="s">
        <v>109</v>
      </c>
      <c r="EH90">
        <v>0</v>
      </c>
      <c r="EJ90">
        <v>1</v>
      </c>
      <c r="EK90">
        <v>1100</v>
      </c>
      <c r="EL90" t="s">
        <v>272</v>
      </c>
      <c r="EM90" t="s">
        <v>273</v>
      </c>
      <c r="EQ90">
        <v>0</v>
      </c>
      <c r="ER90">
        <v>0</v>
      </c>
      <c r="ES90">
        <v>0</v>
      </c>
      <c r="ET90">
        <v>0</v>
      </c>
      <c r="EU90">
        <v>0</v>
      </c>
      <c r="EV90">
        <v>0</v>
      </c>
      <c r="EW90">
        <v>0</v>
      </c>
      <c r="EX90">
        <v>0</v>
      </c>
      <c r="EY90">
        <v>0</v>
      </c>
      <c r="FQ90">
        <v>0</v>
      </c>
      <c r="FR90">
        <f>ROUND(IF(AND(BH90=3,BI90=3),P90,0),2)</f>
        <v>0</v>
      </c>
      <c r="FS90">
        <v>0</v>
      </c>
      <c r="FX90">
        <v>0</v>
      </c>
      <c r="FY90">
        <v>0</v>
      </c>
      <c r="GD90">
        <v>0</v>
      </c>
      <c r="GF90">
        <v>1055646053</v>
      </c>
      <c r="GG90">
        <v>2</v>
      </c>
      <c r="GH90">
        <v>0</v>
      </c>
      <c r="GI90">
        <v>-2</v>
      </c>
      <c r="GJ90">
        <v>0</v>
      </c>
      <c r="GK90">
        <f>ROUND(R90*(R12)/100,2)</f>
        <v>0</v>
      </c>
      <c r="GL90">
        <f>ROUND(IF(AND(BH90=3,BI90=3,FS90&lt;&gt;0),P90,0),2)</f>
        <v>0</v>
      </c>
      <c r="GM90">
        <f>O90+X90+Y90+GK90</f>
        <v>55025.61</v>
      </c>
      <c r="GN90">
        <f>ROUND(IF(OR(BI90=0,BI90=1),O90+X90+Y90+GK90,0),2)</f>
        <v>55025.61</v>
      </c>
      <c r="GO90">
        <f>ROUND(IF(BI90=2,O90+X90+Y90+GK90,0),2)</f>
        <v>0</v>
      </c>
      <c r="GP90">
        <f>ROUND(IF(BI90=4,O90+X90+Y90+GK90,0),2)</f>
        <v>0</v>
      </c>
      <c r="GR90">
        <v>0</v>
      </c>
    </row>
    <row r="92" spans="1:118" ht="12.75">
      <c r="A92" s="2">
        <v>51</v>
      </c>
      <c r="B92" s="2">
        <f>B20</f>
        <v>1</v>
      </c>
      <c r="C92" s="2">
        <f>A20</f>
        <v>3</v>
      </c>
      <c r="D92" s="2">
        <f>ROW(A20)</f>
        <v>20</v>
      </c>
      <c r="E92" s="2"/>
      <c r="F92" s="2" t="str">
        <f>IF(F20&lt;&gt;"",F20,"")</f>
        <v>Новая локальная смета</v>
      </c>
      <c r="G92" s="2">
        <f>IF(G20&lt;&gt;"",G20,"")</f>
      </c>
      <c r="H92" s="2"/>
      <c r="I92" s="2"/>
      <c r="J92" s="2"/>
      <c r="K92" s="2"/>
      <c r="L92" s="2"/>
      <c r="M92" s="2"/>
      <c r="N92" s="2"/>
      <c r="O92" s="2">
        <f aca="true" t="shared" si="179" ref="O92:T92">ROUND(AB92,2)</f>
        <v>277455.38</v>
      </c>
      <c r="P92" s="2">
        <f t="shared" si="179"/>
        <v>250362.39</v>
      </c>
      <c r="Q92" s="2">
        <f t="shared" si="179"/>
        <v>2896.48</v>
      </c>
      <c r="R92" s="2">
        <f t="shared" si="179"/>
        <v>381.25</v>
      </c>
      <c r="S92" s="2">
        <f t="shared" si="179"/>
        <v>24196.51</v>
      </c>
      <c r="T92" s="2">
        <f t="shared" si="179"/>
        <v>0</v>
      </c>
      <c r="U92" s="2">
        <f>AH92</f>
        <v>2768.7345397</v>
      </c>
      <c r="V92" s="2">
        <f>AI92</f>
        <v>44.67669324999999</v>
      </c>
      <c r="W92" s="2">
        <f>ROUND(AJ92,2)</f>
        <v>0</v>
      </c>
      <c r="X92" s="2">
        <f>ROUND(AK92,2)</f>
        <v>24428.37</v>
      </c>
      <c r="Y92" s="2">
        <f>ROUND(AL92,2)</f>
        <v>12937.82</v>
      </c>
      <c r="Z92" s="2"/>
      <c r="AA92" s="2"/>
      <c r="AB92" s="2">
        <f>ROUND(SUMIF(AA24:AA90,"=24182268",O24:O90),2)</f>
        <v>277455.38</v>
      </c>
      <c r="AC92" s="2">
        <f>ROUND(SUMIF(AA24:AA90,"=24182268",P24:P90),2)</f>
        <v>250362.39</v>
      </c>
      <c r="AD92" s="2">
        <f>ROUND(SUMIF(AA24:AA90,"=24182268",Q24:Q90),2)</f>
        <v>2896.48</v>
      </c>
      <c r="AE92" s="2">
        <f>ROUND(SUMIF(AA24:AA90,"=24182268",R24:R90),2)</f>
        <v>381.25</v>
      </c>
      <c r="AF92" s="2">
        <f>ROUND(SUMIF(AA24:AA90,"=24182268",S24:S90),2)</f>
        <v>24196.51</v>
      </c>
      <c r="AG92" s="2">
        <f>ROUND(SUMIF(AA24:AA90,"=24182268",T24:T90),2)</f>
        <v>0</v>
      </c>
      <c r="AH92" s="2">
        <f>SUMIF(AA24:AA90,"=24182268",U24:U90)</f>
        <v>2768.7345397</v>
      </c>
      <c r="AI92" s="2">
        <f>SUMIF(AA24:AA90,"=24182268",V24:V90)</f>
        <v>44.67669324999999</v>
      </c>
      <c r="AJ92" s="2">
        <f>ROUND(SUMIF(AA24:AA90,"=24182268",W24:W90),2)</f>
        <v>0</v>
      </c>
      <c r="AK92" s="2">
        <f>ROUND(SUMIF(AA24:AA90,"=24182268",X24:X90),2)</f>
        <v>24428.37</v>
      </c>
      <c r="AL92" s="2">
        <f>ROUND(SUMIF(AA24:AA90,"=24182268",Y24:Y90),2)</f>
        <v>12937.82</v>
      </c>
      <c r="AM92" s="2"/>
      <c r="AN92" s="2"/>
      <c r="AO92" s="2">
        <f aca="true" t="shared" si="180" ref="AO92:AZ92">ROUND(BB92,2)</f>
        <v>0</v>
      </c>
      <c r="AP92" s="2">
        <f t="shared" si="180"/>
        <v>0</v>
      </c>
      <c r="AQ92" s="2">
        <f t="shared" si="180"/>
        <v>0</v>
      </c>
      <c r="AR92" s="2">
        <f t="shared" si="180"/>
        <v>314821.57</v>
      </c>
      <c r="AS92" s="2">
        <f t="shared" si="180"/>
        <v>314821.57</v>
      </c>
      <c r="AT92" s="2">
        <f t="shared" si="180"/>
        <v>0</v>
      </c>
      <c r="AU92" s="2">
        <f t="shared" si="180"/>
        <v>0</v>
      </c>
      <c r="AV92" s="2">
        <f t="shared" si="180"/>
        <v>250362.39</v>
      </c>
      <c r="AW92" s="2">
        <f t="shared" si="180"/>
        <v>250362.39</v>
      </c>
      <c r="AX92" s="2">
        <f t="shared" si="180"/>
        <v>0</v>
      </c>
      <c r="AY92" s="2">
        <f t="shared" si="180"/>
        <v>250362.39</v>
      </c>
      <c r="AZ92" s="2">
        <f t="shared" si="180"/>
        <v>0</v>
      </c>
      <c r="BA92" s="2"/>
      <c r="BB92" s="2">
        <f>ROUND(SUMIF(AA24:AA90,"=24182268",FQ24:FQ90),2)</f>
        <v>0</v>
      </c>
      <c r="BC92" s="2">
        <f>ROUND(SUMIF(AA24:AA90,"=24182268",FR24:FR90),2)</f>
        <v>0</v>
      </c>
      <c r="BD92" s="2">
        <f>ROUND(SUMIF(AA24:AA90,"=24182268",GL24:GL90),2)</f>
        <v>0</v>
      </c>
      <c r="BE92" s="2">
        <f>ROUND(SUMIF(AA24:AA90,"=24182268",GM24:GM90),2)</f>
        <v>314821.57</v>
      </c>
      <c r="BF92" s="2">
        <f>ROUND(SUMIF(AA24:AA90,"=24182268",GN24:GN90),2)</f>
        <v>314821.57</v>
      </c>
      <c r="BG92" s="2">
        <f>ROUND(SUMIF(AA24:AA90,"=24182268",GO24:GO90),2)</f>
        <v>0</v>
      </c>
      <c r="BH92" s="2">
        <f>ROUND(SUMIF(AA24:AA90,"=24182268",GP24:GP90),2)</f>
        <v>0</v>
      </c>
      <c r="BI92" s="2">
        <f>AC92-BB92</f>
        <v>250362.39</v>
      </c>
      <c r="BJ92" s="2">
        <f>AC92-BC92</f>
        <v>250362.39</v>
      </c>
      <c r="BK92" s="2">
        <f>BB92-BD92</f>
        <v>0</v>
      </c>
      <c r="BL92" s="2">
        <f>AC92-BB92-BC92+BD92</f>
        <v>250362.39</v>
      </c>
      <c r="BM92" s="2">
        <f>BC92-BD92</f>
        <v>0</v>
      </c>
      <c r="BN92" s="2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>
        <v>0</v>
      </c>
    </row>
    <row r="94" spans="1:16" ht="12.75">
      <c r="A94" s="4">
        <v>50</v>
      </c>
      <c r="B94" s="4">
        <v>0</v>
      </c>
      <c r="C94" s="4">
        <v>0</v>
      </c>
      <c r="D94" s="4">
        <v>1</v>
      </c>
      <c r="E94" s="4">
        <v>0</v>
      </c>
      <c r="F94" s="4">
        <f>ROUND(Source!O92,O94)</f>
        <v>277455.38</v>
      </c>
      <c r="G94" s="4" t="s">
        <v>298</v>
      </c>
      <c r="H94" s="4" t="s">
        <v>299</v>
      </c>
      <c r="I94" s="4"/>
      <c r="J94" s="4"/>
      <c r="K94" s="4">
        <v>201</v>
      </c>
      <c r="L94" s="4">
        <v>1</v>
      </c>
      <c r="M94" s="4">
        <v>3</v>
      </c>
      <c r="N94" s="4" t="s">
        <v>3</v>
      </c>
      <c r="O94" s="4">
        <v>2</v>
      </c>
      <c r="P94" s="4"/>
    </row>
    <row r="95" spans="1:16" ht="12.75">
      <c r="A95" s="4">
        <v>50</v>
      </c>
      <c r="B95" s="4">
        <v>0</v>
      </c>
      <c r="C95" s="4">
        <v>0</v>
      </c>
      <c r="D95" s="4">
        <v>1</v>
      </c>
      <c r="E95" s="4">
        <v>202</v>
      </c>
      <c r="F95" s="4">
        <f>ROUND(Source!P92,O95)</f>
        <v>250362.39</v>
      </c>
      <c r="G95" s="4" t="s">
        <v>300</v>
      </c>
      <c r="H95" s="4" t="s">
        <v>301</v>
      </c>
      <c r="I95" s="4"/>
      <c r="J95" s="4"/>
      <c r="K95" s="4">
        <v>202</v>
      </c>
      <c r="L95" s="4">
        <v>2</v>
      </c>
      <c r="M95" s="4">
        <v>3</v>
      </c>
      <c r="N95" s="4" t="s">
        <v>3</v>
      </c>
      <c r="O95" s="4">
        <v>2</v>
      </c>
      <c r="P95" s="4"/>
    </row>
    <row r="96" spans="1:16" ht="12.75">
      <c r="A96" s="4">
        <v>50</v>
      </c>
      <c r="B96" s="4">
        <v>0</v>
      </c>
      <c r="C96" s="4">
        <v>0</v>
      </c>
      <c r="D96" s="4">
        <v>1</v>
      </c>
      <c r="E96" s="4">
        <v>222</v>
      </c>
      <c r="F96" s="4">
        <f>ROUND(Source!AO92,O96)</f>
        <v>0</v>
      </c>
      <c r="G96" s="4" t="s">
        <v>302</v>
      </c>
      <c r="H96" s="4" t="s">
        <v>303</v>
      </c>
      <c r="I96" s="4"/>
      <c r="J96" s="4"/>
      <c r="K96" s="4">
        <v>222</v>
      </c>
      <c r="L96" s="4">
        <v>3</v>
      </c>
      <c r="M96" s="4">
        <v>3</v>
      </c>
      <c r="N96" s="4" t="s">
        <v>3</v>
      </c>
      <c r="O96" s="4">
        <v>2</v>
      </c>
      <c r="P96" s="4"/>
    </row>
    <row r="97" spans="1:16" ht="12.75">
      <c r="A97" s="4">
        <v>50</v>
      </c>
      <c r="B97" s="4">
        <v>0</v>
      </c>
      <c r="C97" s="4">
        <v>0</v>
      </c>
      <c r="D97" s="4">
        <v>1</v>
      </c>
      <c r="E97" s="4">
        <v>216</v>
      </c>
      <c r="F97" s="4">
        <f>ROUND(Source!AP92,O97)</f>
        <v>0</v>
      </c>
      <c r="G97" s="4" t="s">
        <v>304</v>
      </c>
      <c r="H97" s="4" t="s">
        <v>305</v>
      </c>
      <c r="I97" s="4"/>
      <c r="J97" s="4"/>
      <c r="K97" s="4">
        <v>216</v>
      </c>
      <c r="L97" s="4">
        <v>4</v>
      </c>
      <c r="M97" s="4">
        <v>3</v>
      </c>
      <c r="N97" s="4" t="s">
        <v>3</v>
      </c>
      <c r="O97" s="4">
        <v>2</v>
      </c>
      <c r="P97" s="4"/>
    </row>
    <row r="98" spans="1:16" ht="12.75">
      <c r="A98" s="4">
        <v>50</v>
      </c>
      <c r="B98" s="4">
        <v>0</v>
      </c>
      <c r="C98" s="4">
        <v>0</v>
      </c>
      <c r="D98" s="4">
        <v>1</v>
      </c>
      <c r="E98" s="4">
        <v>223</v>
      </c>
      <c r="F98" s="4">
        <f>ROUND(Source!AQ92,O98)</f>
        <v>0</v>
      </c>
      <c r="G98" s="4" t="s">
        <v>306</v>
      </c>
      <c r="H98" s="4" t="s">
        <v>307</v>
      </c>
      <c r="I98" s="4"/>
      <c r="J98" s="4"/>
      <c r="K98" s="4">
        <v>223</v>
      </c>
      <c r="L98" s="4">
        <v>5</v>
      </c>
      <c r="M98" s="4">
        <v>3</v>
      </c>
      <c r="N98" s="4" t="s">
        <v>3</v>
      </c>
      <c r="O98" s="4">
        <v>2</v>
      </c>
      <c r="P98" s="4"/>
    </row>
    <row r="99" spans="1:16" ht="12.75">
      <c r="A99" s="4">
        <v>50</v>
      </c>
      <c r="B99" s="4">
        <v>0</v>
      </c>
      <c r="C99" s="4">
        <v>0</v>
      </c>
      <c r="D99" s="4">
        <v>1</v>
      </c>
      <c r="E99" s="4">
        <v>203</v>
      </c>
      <c r="F99" s="4">
        <f>ROUND(Source!Q92,O99)</f>
        <v>2896.48</v>
      </c>
      <c r="G99" s="4" t="s">
        <v>308</v>
      </c>
      <c r="H99" s="4" t="s">
        <v>309</v>
      </c>
      <c r="I99" s="4"/>
      <c r="J99" s="4"/>
      <c r="K99" s="4">
        <v>203</v>
      </c>
      <c r="L99" s="4">
        <v>6</v>
      </c>
      <c r="M99" s="4">
        <v>3</v>
      </c>
      <c r="N99" s="4" t="s">
        <v>3</v>
      </c>
      <c r="O99" s="4">
        <v>2</v>
      </c>
      <c r="P99" s="4"/>
    </row>
    <row r="100" spans="1:16" ht="12.75">
      <c r="A100" s="4">
        <v>50</v>
      </c>
      <c r="B100" s="4">
        <v>0</v>
      </c>
      <c r="C100" s="4">
        <v>0</v>
      </c>
      <c r="D100" s="4">
        <v>1</v>
      </c>
      <c r="E100" s="4">
        <v>204</v>
      </c>
      <c r="F100" s="4">
        <f>ROUND(Source!R92,O100)</f>
        <v>381.25</v>
      </c>
      <c r="G100" s="4" t="s">
        <v>310</v>
      </c>
      <c r="H100" s="4" t="s">
        <v>311</v>
      </c>
      <c r="I100" s="4"/>
      <c r="J100" s="4"/>
      <c r="K100" s="4">
        <v>204</v>
      </c>
      <c r="L100" s="4">
        <v>7</v>
      </c>
      <c r="M100" s="4">
        <v>3</v>
      </c>
      <c r="N100" s="4" t="s">
        <v>3</v>
      </c>
      <c r="O100" s="4">
        <v>2</v>
      </c>
      <c r="P100" s="4"/>
    </row>
    <row r="101" spans="1:16" ht="12.75">
      <c r="A101" s="4">
        <v>50</v>
      </c>
      <c r="B101" s="4">
        <v>0</v>
      </c>
      <c r="C101" s="4">
        <v>0</v>
      </c>
      <c r="D101" s="4">
        <v>1</v>
      </c>
      <c r="E101" s="4">
        <v>205</v>
      </c>
      <c r="F101" s="4">
        <f>ROUND(Source!S92,O101)</f>
        <v>24196.51</v>
      </c>
      <c r="G101" s="4" t="s">
        <v>312</v>
      </c>
      <c r="H101" s="4" t="s">
        <v>313</v>
      </c>
      <c r="I101" s="4"/>
      <c r="J101" s="4"/>
      <c r="K101" s="4">
        <v>205</v>
      </c>
      <c r="L101" s="4">
        <v>8</v>
      </c>
      <c r="M101" s="4">
        <v>3</v>
      </c>
      <c r="N101" s="4" t="s">
        <v>3</v>
      </c>
      <c r="O101" s="4">
        <v>2</v>
      </c>
      <c r="P101" s="4"/>
    </row>
    <row r="102" spans="1:16" ht="12.75">
      <c r="A102" s="4">
        <v>50</v>
      </c>
      <c r="B102" s="4">
        <v>0</v>
      </c>
      <c r="C102" s="4">
        <v>0</v>
      </c>
      <c r="D102" s="4">
        <v>1</v>
      </c>
      <c r="E102" s="4">
        <v>214</v>
      </c>
      <c r="F102" s="4">
        <f>ROUND(Source!AS92,O102)</f>
        <v>314821.57</v>
      </c>
      <c r="G102" s="4" t="s">
        <v>314</v>
      </c>
      <c r="H102" s="4" t="s">
        <v>315</v>
      </c>
      <c r="I102" s="4"/>
      <c r="J102" s="4"/>
      <c r="K102" s="4">
        <v>214</v>
      </c>
      <c r="L102" s="4">
        <v>9</v>
      </c>
      <c r="M102" s="4">
        <v>3</v>
      </c>
      <c r="N102" s="4" t="s">
        <v>3</v>
      </c>
      <c r="O102" s="4">
        <v>2</v>
      </c>
      <c r="P102" s="4"/>
    </row>
    <row r="103" spans="1:16" ht="12.75">
      <c r="A103" s="4">
        <v>50</v>
      </c>
      <c r="B103" s="4">
        <v>0</v>
      </c>
      <c r="C103" s="4">
        <v>0</v>
      </c>
      <c r="D103" s="4">
        <v>1</v>
      </c>
      <c r="E103" s="4">
        <v>215</v>
      </c>
      <c r="F103" s="4">
        <f>ROUND(Source!AT92,O103)</f>
        <v>0</v>
      </c>
      <c r="G103" s="4" t="s">
        <v>316</v>
      </c>
      <c r="H103" s="4" t="s">
        <v>317</v>
      </c>
      <c r="I103" s="4"/>
      <c r="J103" s="4"/>
      <c r="K103" s="4">
        <v>215</v>
      </c>
      <c r="L103" s="4">
        <v>10</v>
      </c>
      <c r="M103" s="4">
        <v>3</v>
      </c>
      <c r="N103" s="4" t="s">
        <v>3</v>
      </c>
      <c r="O103" s="4">
        <v>2</v>
      </c>
      <c r="P103" s="4"/>
    </row>
    <row r="104" spans="1:16" ht="12.75">
      <c r="A104" s="4">
        <v>50</v>
      </c>
      <c r="B104" s="4">
        <v>0</v>
      </c>
      <c r="C104" s="4">
        <v>0</v>
      </c>
      <c r="D104" s="4">
        <v>1</v>
      </c>
      <c r="E104" s="4">
        <v>217</v>
      </c>
      <c r="F104" s="4">
        <f>ROUND(Source!AU92,O104)</f>
        <v>0</v>
      </c>
      <c r="G104" s="4" t="s">
        <v>318</v>
      </c>
      <c r="H104" s="4" t="s">
        <v>319</v>
      </c>
      <c r="I104" s="4"/>
      <c r="J104" s="4"/>
      <c r="K104" s="4">
        <v>217</v>
      </c>
      <c r="L104" s="4">
        <v>11</v>
      </c>
      <c r="M104" s="4">
        <v>3</v>
      </c>
      <c r="N104" s="4" t="s">
        <v>3</v>
      </c>
      <c r="O104" s="4">
        <v>2</v>
      </c>
      <c r="P104" s="4"/>
    </row>
    <row r="105" spans="1:16" ht="12.75">
      <c r="A105" s="4">
        <v>50</v>
      </c>
      <c r="B105" s="4">
        <v>0</v>
      </c>
      <c r="C105" s="4">
        <v>0</v>
      </c>
      <c r="D105" s="4">
        <v>1</v>
      </c>
      <c r="E105" s="4">
        <v>206</v>
      </c>
      <c r="F105" s="4">
        <f>ROUND(Source!T92,O105)</f>
        <v>0</v>
      </c>
      <c r="G105" s="4" t="s">
        <v>320</v>
      </c>
      <c r="H105" s="4" t="s">
        <v>321</v>
      </c>
      <c r="I105" s="4"/>
      <c r="J105" s="4"/>
      <c r="K105" s="4">
        <v>206</v>
      </c>
      <c r="L105" s="4">
        <v>12</v>
      </c>
      <c r="M105" s="4">
        <v>3</v>
      </c>
      <c r="N105" s="4" t="s">
        <v>3</v>
      </c>
      <c r="O105" s="4">
        <v>2</v>
      </c>
      <c r="P105" s="4"/>
    </row>
    <row r="106" spans="1:16" ht="12.75">
      <c r="A106" s="4">
        <v>50</v>
      </c>
      <c r="B106" s="4">
        <v>0</v>
      </c>
      <c r="C106" s="4">
        <v>0</v>
      </c>
      <c r="D106" s="4">
        <v>1</v>
      </c>
      <c r="E106" s="4">
        <v>207</v>
      </c>
      <c r="F106" s="4">
        <f>Source!U92</f>
        <v>2768.7345397</v>
      </c>
      <c r="G106" s="4" t="s">
        <v>322</v>
      </c>
      <c r="H106" s="4" t="s">
        <v>323</v>
      </c>
      <c r="I106" s="4"/>
      <c r="J106" s="4"/>
      <c r="K106" s="4">
        <v>207</v>
      </c>
      <c r="L106" s="4">
        <v>13</v>
      </c>
      <c r="M106" s="4">
        <v>3</v>
      </c>
      <c r="N106" s="4" t="s">
        <v>3</v>
      </c>
      <c r="O106" s="4">
        <v>-1</v>
      </c>
      <c r="P106" s="4"/>
    </row>
    <row r="107" spans="1:16" ht="12.75">
      <c r="A107" s="4">
        <v>50</v>
      </c>
      <c r="B107" s="4">
        <v>0</v>
      </c>
      <c r="C107" s="4">
        <v>0</v>
      </c>
      <c r="D107" s="4">
        <v>1</v>
      </c>
      <c r="E107" s="4">
        <v>208</v>
      </c>
      <c r="F107" s="4">
        <f>Source!V92</f>
        <v>44.67669324999999</v>
      </c>
      <c r="G107" s="4" t="s">
        <v>324</v>
      </c>
      <c r="H107" s="4" t="s">
        <v>325</v>
      </c>
      <c r="I107" s="4"/>
      <c r="J107" s="4"/>
      <c r="K107" s="4">
        <v>208</v>
      </c>
      <c r="L107" s="4">
        <v>14</v>
      </c>
      <c r="M107" s="4">
        <v>3</v>
      </c>
      <c r="N107" s="4" t="s">
        <v>3</v>
      </c>
      <c r="O107" s="4">
        <v>-1</v>
      </c>
      <c r="P107" s="4"/>
    </row>
    <row r="108" spans="1:16" ht="12.75">
      <c r="A108" s="4">
        <v>50</v>
      </c>
      <c r="B108" s="4">
        <v>0</v>
      </c>
      <c r="C108" s="4">
        <v>0</v>
      </c>
      <c r="D108" s="4">
        <v>1</v>
      </c>
      <c r="E108" s="4">
        <v>209</v>
      </c>
      <c r="F108" s="4">
        <f>ROUND(Source!W92,O108)</f>
        <v>0</v>
      </c>
      <c r="G108" s="4" t="s">
        <v>326</v>
      </c>
      <c r="H108" s="4" t="s">
        <v>327</v>
      </c>
      <c r="I108" s="4"/>
      <c r="J108" s="4"/>
      <c r="K108" s="4">
        <v>209</v>
      </c>
      <c r="L108" s="4">
        <v>15</v>
      </c>
      <c r="M108" s="4">
        <v>3</v>
      </c>
      <c r="N108" s="4" t="s">
        <v>3</v>
      </c>
      <c r="O108" s="4">
        <v>2</v>
      </c>
      <c r="P108" s="4"/>
    </row>
    <row r="109" spans="1:16" ht="12.75">
      <c r="A109" s="4">
        <v>50</v>
      </c>
      <c r="B109" s="4">
        <v>0</v>
      </c>
      <c r="C109" s="4">
        <v>0</v>
      </c>
      <c r="D109" s="4">
        <v>1</v>
      </c>
      <c r="E109" s="4">
        <v>0</v>
      </c>
      <c r="F109" s="4">
        <f>ROUND(Source!X92,O109)</f>
        <v>24428.37</v>
      </c>
      <c r="G109" s="4" t="s">
        <v>328</v>
      </c>
      <c r="H109" s="4" t="s">
        <v>329</v>
      </c>
      <c r="I109" s="4"/>
      <c r="J109" s="4"/>
      <c r="K109" s="4">
        <v>210</v>
      </c>
      <c r="L109" s="4">
        <v>16</v>
      </c>
      <c r="M109" s="4">
        <v>3</v>
      </c>
      <c r="N109" s="4" t="s">
        <v>3</v>
      </c>
      <c r="O109" s="4">
        <v>2</v>
      </c>
      <c r="P109" s="4"/>
    </row>
    <row r="110" spans="1:16" ht="12.75">
      <c r="A110" s="4">
        <v>50</v>
      </c>
      <c r="B110" s="4">
        <v>0</v>
      </c>
      <c r="C110" s="4">
        <v>0</v>
      </c>
      <c r="D110" s="4">
        <v>1</v>
      </c>
      <c r="E110" s="4">
        <v>0</v>
      </c>
      <c r="F110" s="4">
        <f>ROUND(Source!Y92,O110)</f>
        <v>12937.82</v>
      </c>
      <c r="G110" s="4" t="s">
        <v>330</v>
      </c>
      <c r="H110" s="4" t="s">
        <v>331</v>
      </c>
      <c r="I110" s="4"/>
      <c r="J110" s="4"/>
      <c r="K110" s="4">
        <v>211</v>
      </c>
      <c r="L110" s="4">
        <v>17</v>
      </c>
      <c r="M110" s="4">
        <v>3</v>
      </c>
      <c r="N110" s="4" t="s">
        <v>3</v>
      </c>
      <c r="O110" s="4">
        <v>2</v>
      </c>
      <c r="P110" s="4"/>
    </row>
    <row r="111" spans="1:16" ht="12.75">
      <c r="A111" s="4">
        <v>50</v>
      </c>
      <c r="B111" s="4">
        <v>0</v>
      </c>
      <c r="C111" s="4">
        <v>0</v>
      </c>
      <c r="D111" s="4">
        <v>1</v>
      </c>
      <c r="E111" s="4">
        <v>224</v>
      </c>
      <c r="F111" s="4">
        <f>ROUND(Source!AR92,O111)</f>
        <v>314821.57</v>
      </c>
      <c r="G111" s="4" t="s">
        <v>332</v>
      </c>
      <c r="H111" s="4" t="s">
        <v>333</v>
      </c>
      <c r="I111" s="4"/>
      <c r="J111" s="4"/>
      <c r="K111" s="4">
        <v>224</v>
      </c>
      <c r="L111" s="4">
        <v>18</v>
      </c>
      <c r="M111" s="4">
        <v>3</v>
      </c>
      <c r="N111" s="4" t="s">
        <v>3</v>
      </c>
      <c r="O111" s="4">
        <v>2</v>
      </c>
      <c r="P111" s="4"/>
    </row>
    <row r="112" spans="1:16" ht="12.75">
      <c r="A112" s="4">
        <v>50</v>
      </c>
      <c r="B112" s="4">
        <v>1</v>
      </c>
      <c r="C112" s="4">
        <v>0</v>
      </c>
      <c r="D112" s="4">
        <v>2</v>
      </c>
      <c r="E112" s="4">
        <v>0</v>
      </c>
      <c r="F112" s="4">
        <f>0</f>
        <v>0</v>
      </c>
      <c r="G112" s="4" t="s">
        <v>3</v>
      </c>
      <c r="H112" s="4" t="s">
        <v>334</v>
      </c>
      <c r="I112" s="4"/>
      <c r="J112" s="4"/>
      <c r="K112" s="4">
        <v>212</v>
      </c>
      <c r="L112" s="4">
        <v>19</v>
      </c>
      <c r="M112" s="4">
        <v>0</v>
      </c>
      <c r="N112" s="4" t="s">
        <v>3</v>
      </c>
      <c r="O112" s="4">
        <v>-1</v>
      </c>
      <c r="P112" s="4"/>
    </row>
    <row r="113" spans="1:16" ht="12.75">
      <c r="A113" s="4">
        <v>50</v>
      </c>
      <c r="B113" s="4">
        <v>1</v>
      </c>
      <c r="C113" s="4">
        <v>0</v>
      </c>
      <c r="D113" s="4">
        <v>2</v>
      </c>
      <c r="E113" s="4">
        <v>201</v>
      </c>
      <c r="F113" s="4">
        <f>ROUND(F114+F115+F117,O113)</f>
        <v>281519.33</v>
      </c>
      <c r="G113" s="4" t="s">
        <v>335</v>
      </c>
      <c r="H113" s="4" t="s">
        <v>299</v>
      </c>
      <c r="I113" s="4"/>
      <c r="J113" s="4"/>
      <c r="K113" s="4">
        <v>212</v>
      </c>
      <c r="L113" s="4">
        <v>20</v>
      </c>
      <c r="M113" s="4">
        <v>0</v>
      </c>
      <c r="N113" s="4" t="s">
        <v>3</v>
      </c>
      <c r="O113" s="4">
        <v>2</v>
      </c>
      <c r="P113" s="4"/>
    </row>
    <row r="114" spans="1:16" ht="12.75">
      <c r="A114" s="4">
        <v>50</v>
      </c>
      <c r="B114" s="4">
        <v>1</v>
      </c>
      <c r="C114" s="4">
        <v>0</v>
      </c>
      <c r="D114" s="4">
        <v>2</v>
      </c>
      <c r="E114" s="4">
        <v>0</v>
      </c>
      <c r="F114" s="4">
        <f>ROUND(F95,O114)</f>
        <v>250362.39</v>
      </c>
      <c r="G114" s="4" t="s">
        <v>336</v>
      </c>
      <c r="H114" s="4" t="s">
        <v>337</v>
      </c>
      <c r="I114" s="4"/>
      <c r="J114" s="4"/>
      <c r="K114" s="4">
        <v>212</v>
      </c>
      <c r="L114" s="4">
        <v>21</v>
      </c>
      <c r="M114" s="4">
        <v>0</v>
      </c>
      <c r="N114" s="4" t="s">
        <v>3</v>
      </c>
      <c r="O114" s="4">
        <v>2</v>
      </c>
      <c r="P114" s="4"/>
    </row>
    <row r="115" spans="1:16" ht="12.75">
      <c r="A115" s="4">
        <v>50</v>
      </c>
      <c r="B115" s="4">
        <v>1</v>
      </c>
      <c r="C115" s="4">
        <v>0</v>
      </c>
      <c r="D115" s="4">
        <v>2</v>
      </c>
      <c r="E115" s="4">
        <v>0</v>
      </c>
      <c r="F115" s="4">
        <f>ROUND(F99*1.15,O115)</f>
        <v>3330.95</v>
      </c>
      <c r="G115" s="4" t="s">
        <v>338</v>
      </c>
      <c r="H115" s="4" t="s">
        <v>309</v>
      </c>
      <c r="I115" s="4"/>
      <c r="J115" s="4"/>
      <c r="K115" s="4">
        <v>212</v>
      </c>
      <c r="L115" s="4">
        <v>22</v>
      </c>
      <c r="M115" s="4">
        <v>0</v>
      </c>
      <c r="N115" s="4" t="s">
        <v>3</v>
      </c>
      <c r="O115" s="4">
        <v>2</v>
      </c>
      <c r="P115" s="4"/>
    </row>
    <row r="116" spans="1:16" ht="12.75">
      <c r="A116" s="4">
        <v>50</v>
      </c>
      <c r="B116" s="4">
        <v>1</v>
      </c>
      <c r="C116" s="4">
        <v>0</v>
      </c>
      <c r="D116" s="4">
        <v>2</v>
      </c>
      <c r="E116" s="4">
        <v>0</v>
      </c>
      <c r="F116" s="4">
        <f>ROUND(F100*1.15,O116)</f>
        <v>438.44</v>
      </c>
      <c r="G116" s="4" t="s">
        <v>339</v>
      </c>
      <c r="H116" s="4" t="s">
        <v>311</v>
      </c>
      <c r="I116" s="4"/>
      <c r="J116" s="4"/>
      <c r="K116" s="4">
        <v>212</v>
      </c>
      <c r="L116" s="4">
        <v>23</v>
      </c>
      <c r="M116" s="4">
        <v>0</v>
      </c>
      <c r="N116" s="4" t="s">
        <v>3</v>
      </c>
      <c r="O116" s="4">
        <v>2</v>
      </c>
      <c r="P116" s="4"/>
    </row>
    <row r="117" spans="1:16" ht="12.75">
      <c r="A117" s="4">
        <v>50</v>
      </c>
      <c r="B117" s="4">
        <v>1</v>
      </c>
      <c r="C117" s="4">
        <v>0</v>
      </c>
      <c r="D117" s="4">
        <v>2</v>
      </c>
      <c r="E117" s="4">
        <v>0</v>
      </c>
      <c r="F117" s="4">
        <f>ROUND(F101*1.15,O117)</f>
        <v>27825.99</v>
      </c>
      <c r="G117" s="4" t="s">
        <v>340</v>
      </c>
      <c r="H117" s="4" t="s">
        <v>313</v>
      </c>
      <c r="I117" s="4"/>
      <c r="J117" s="4"/>
      <c r="K117" s="4">
        <v>212</v>
      </c>
      <c r="L117" s="4">
        <v>24</v>
      </c>
      <c r="M117" s="4">
        <v>0</v>
      </c>
      <c r="N117" s="4" t="s">
        <v>3</v>
      </c>
      <c r="O117" s="4">
        <v>2</v>
      </c>
      <c r="P117" s="4"/>
    </row>
    <row r="118" spans="1:16" ht="12.75">
      <c r="A118" s="4">
        <v>50</v>
      </c>
      <c r="B118" s="4">
        <v>1</v>
      </c>
      <c r="C118" s="4">
        <v>0</v>
      </c>
      <c r="D118" s="4">
        <v>2</v>
      </c>
      <c r="E118" s="4">
        <v>0</v>
      </c>
      <c r="F118" s="4">
        <f>ROUND(F106*1.15,O118)</f>
        <v>3184.04</v>
      </c>
      <c r="G118" s="4" t="s">
        <v>341</v>
      </c>
      <c r="H118" s="4" t="s">
        <v>323</v>
      </c>
      <c r="I118" s="4"/>
      <c r="J118" s="4"/>
      <c r="K118" s="4">
        <v>212</v>
      </c>
      <c r="L118" s="4">
        <v>25</v>
      </c>
      <c r="M118" s="4">
        <v>0</v>
      </c>
      <c r="N118" s="4" t="s">
        <v>3</v>
      </c>
      <c r="O118" s="4">
        <v>2</v>
      </c>
      <c r="P118" s="4"/>
    </row>
    <row r="119" spans="1:16" ht="12.75">
      <c r="A119" s="4">
        <v>50</v>
      </c>
      <c r="B119" s="4">
        <v>1</v>
      </c>
      <c r="C119" s="4">
        <v>0</v>
      </c>
      <c r="D119" s="4">
        <v>2</v>
      </c>
      <c r="E119" s="4">
        <v>0</v>
      </c>
      <c r="F119" s="4">
        <f>ROUND(F107*1.15,O119)</f>
        <v>51.38</v>
      </c>
      <c r="G119" s="4" t="s">
        <v>342</v>
      </c>
      <c r="H119" s="4" t="s">
        <v>325</v>
      </c>
      <c r="I119" s="4"/>
      <c r="J119" s="4"/>
      <c r="K119" s="4">
        <v>212</v>
      </c>
      <c r="L119" s="4">
        <v>26</v>
      </c>
      <c r="M119" s="4">
        <v>0</v>
      </c>
      <c r="N119" s="4" t="s">
        <v>3</v>
      </c>
      <c r="O119" s="4">
        <v>2</v>
      </c>
      <c r="P119" s="4"/>
    </row>
    <row r="120" spans="1:16" ht="12.75">
      <c r="A120" s="4">
        <v>50</v>
      </c>
      <c r="B120" s="4">
        <v>1</v>
      </c>
      <c r="C120" s="4">
        <v>0</v>
      </c>
      <c r="D120" s="4">
        <v>2</v>
      </c>
      <c r="E120" s="4">
        <v>210</v>
      </c>
      <c r="F120" s="4">
        <f>ROUND(ROUND(F109,2)*1.15,O120)</f>
        <v>28092.63</v>
      </c>
      <c r="G120" s="4" t="s">
        <v>343</v>
      </c>
      <c r="H120" s="4" t="s">
        <v>329</v>
      </c>
      <c r="I120" s="4"/>
      <c r="J120" s="4"/>
      <c r="K120" s="4">
        <v>212</v>
      </c>
      <c r="L120" s="4">
        <v>27</v>
      </c>
      <c r="M120" s="4">
        <v>0</v>
      </c>
      <c r="N120" s="4" t="s">
        <v>3</v>
      </c>
      <c r="O120" s="4">
        <v>2</v>
      </c>
      <c r="P120" s="4"/>
    </row>
    <row r="121" spans="1:16" ht="12.75">
      <c r="A121" s="4">
        <v>50</v>
      </c>
      <c r="B121" s="4">
        <v>1</v>
      </c>
      <c r="C121" s="4">
        <v>0</v>
      </c>
      <c r="D121" s="4">
        <v>2</v>
      </c>
      <c r="E121" s="4">
        <v>211</v>
      </c>
      <c r="F121" s="4">
        <f>ROUND(ROUND(F110,2)*1.15,O121)</f>
        <v>14878.49</v>
      </c>
      <c r="G121" s="4" t="s">
        <v>344</v>
      </c>
      <c r="H121" s="4" t="s">
        <v>331</v>
      </c>
      <c r="I121" s="4"/>
      <c r="J121" s="4"/>
      <c r="K121" s="4">
        <v>212</v>
      </c>
      <c r="L121" s="4">
        <v>28</v>
      </c>
      <c r="M121" s="4">
        <v>0</v>
      </c>
      <c r="N121" s="4" t="s">
        <v>3</v>
      </c>
      <c r="O121" s="4">
        <v>2</v>
      </c>
      <c r="P121" s="4"/>
    </row>
    <row r="122" spans="1:16" ht="12.75">
      <c r="A122" s="4">
        <v>50</v>
      </c>
      <c r="B122" s="4">
        <v>1</v>
      </c>
      <c r="C122" s="4">
        <v>0</v>
      </c>
      <c r="D122" s="4">
        <v>2</v>
      </c>
      <c r="E122" s="4">
        <v>0</v>
      </c>
      <c r="F122" s="4">
        <f>ROUND(F113+F120+F121,O122)</f>
        <v>324490.45</v>
      </c>
      <c r="G122" s="4" t="s">
        <v>345</v>
      </c>
      <c r="H122" s="4" t="s">
        <v>346</v>
      </c>
      <c r="I122" s="4"/>
      <c r="J122" s="4"/>
      <c r="K122" s="4">
        <v>212</v>
      </c>
      <c r="L122" s="4">
        <v>29</v>
      </c>
      <c r="M122" s="4">
        <v>0</v>
      </c>
      <c r="N122" s="4" t="s">
        <v>3</v>
      </c>
      <c r="O122" s="4">
        <v>2</v>
      </c>
      <c r="P122" s="4"/>
    </row>
    <row r="123" spans="1:16" ht="12.75">
      <c r="A123" s="4">
        <v>50</v>
      </c>
      <c r="B123" s="4">
        <v>1</v>
      </c>
      <c r="C123" s="4">
        <v>0</v>
      </c>
      <c r="D123" s="4">
        <v>2</v>
      </c>
      <c r="E123" s="4">
        <v>0</v>
      </c>
      <c r="F123" s="4">
        <f>ROUND(F122*5.22,O123)</f>
        <v>1693840.15</v>
      </c>
      <c r="G123" s="4" t="s">
        <v>347</v>
      </c>
      <c r="H123" s="4" t="s">
        <v>348</v>
      </c>
      <c r="I123" s="4"/>
      <c r="J123" s="4"/>
      <c r="K123" s="4">
        <v>212</v>
      </c>
      <c r="L123" s="4">
        <v>30</v>
      </c>
      <c r="M123" s="4">
        <v>0</v>
      </c>
      <c r="N123" s="4" t="s">
        <v>349</v>
      </c>
      <c r="O123" s="4">
        <v>2</v>
      </c>
      <c r="P123" s="4"/>
    </row>
    <row r="124" spans="1:16" ht="12.75">
      <c r="A124" s="4">
        <v>50</v>
      </c>
      <c r="B124" s="4">
        <v>1</v>
      </c>
      <c r="C124" s="4">
        <v>0</v>
      </c>
      <c r="D124" s="4">
        <v>2</v>
      </c>
      <c r="E124" s="4">
        <v>0</v>
      </c>
      <c r="F124" s="4">
        <f>ROUND(F123*0.18,O124)</f>
        <v>304891.23</v>
      </c>
      <c r="G124" s="4" t="s">
        <v>350</v>
      </c>
      <c r="H124" s="4" t="s">
        <v>351</v>
      </c>
      <c r="I124" s="4"/>
      <c r="J124" s="4"/>
      <c r="K124" s="4">
        <v>212</v>
      </c>
      <c r="L124" s="4">
        <v>31</v>
      </c>
      <c r="M124" s="4">
        <v>0</v>
      </c>
      <c r="N124" s="4" t="s">
        <v>3</v>
      </c>
      <c r="O124" s="4">
        <v>2</v>
      </c>
      <c r="P124" s="4"/>
    </row>
    <row r="125" spans="1:16" ht="12.75">
      <c r="A125" s="4">
        <v>50</v>
      </c>
      <c r="B125" s="4">
        <v>1</v>
      </c>
      <c r="C125" s="4">
        <v>0</v>
      </c>
      <c r="D125" s="4">
        <v>2</v>
      </c>
      <c r="E125" s="4">
        <v>0</v>
      </c>
      <c r="F125" s="4">
        <f>ROUND(F123+F124,O125)</f>
        <v>1998731.38</v>
      </c>
      <c r="G125" s="4" t="s">
        <v>352</v>
      </c>
      <c r="H125" s="4" t="s">
        <v>353</v>
      </c>
      <c r="I125" s="4"/>
      <c r="J125" s="4"/>
      <c r="K125" s="4">
        <v>212</v>
      </c>
      <c r="L125" s="4">
        <v>32</v>
      </c>
      <c r="M125" s="4">
        <v>0</v>
      </c>
      <c r="N125" s="4" t="s">
        <v>3</v>
      </c>
      <c r="O125" s="4">
        <v>2</v>
      </c>
      <c r="P125" s="4"/>
    </row>
    <row r="127" spans="1:118" ht="12.75">
      <c r="A127" s="2">
        <v>51</v>
      </c>
      <c r="B127" s="2">
        <f>B12</f>
        <v>177</v>
      </c>
      <c r="C127" s="2">
        <f>A12</f>
        <v>1</v>
      </c>
      <c r="D127" s="2">
        <f>ROW(A12)</f>
        <v>12</v>
      </c>
      <c r="E127" s="2"/>
      <c r="F127" s="2" t="str">
        <f>IF(F12&lt;&gt;"",F12,"")</f>
        <v>Новый объект</v>
      </c>
      <c r="G127" s="2" t="str">
        <f>IF(G12&lt;&gt;"",G12,"")</f>
        <v>"СТАРТ". Зд. 538, участок ВОС. Тек ремонт пом-ий произв лаборатории_(без ГКЛ) (см 01-18-04)</v>
      </c>
      <c r="H127" s="2"/>
      <c r="I127" s="2"/>
      <c r="J127" s="2"/>
      <c r="K127" s="2"/>
      <c r="L127" s="2"/>
      <c r="M127" s="2"/>
      <c r="N127" s="2"/>
      <c r="O127" s="2">
        <f aca="true" t="shared" si="181" ref="O127:T127">ROUND(O92,2)</f>
        <v>277455.38</v>
      </c>
      <c r="P127" s="2">
        <f t="shared" si="181"/>
        <v>250362.39</v>
      </c>
      <c r="Q127" s="2">
        <f t="shared" si="181"/>
        <v>2896.48</v>
      </c>
      <c r="R127" s="2">
        <f t="shared" si="181"/>
        <v>381.25</v>
      </c>
      <c r="S127" s="2">
        <f t="shared" si="181"/>
        <v>24196.51</v>
      </c>
      <c r="T127" s="2">
        <f t="shared" si="181"/>
        <v>0</v>
      </c>
      <c r="U127" s="2">
        <f>U92</f>
        <v>2768.7345397</v>
      </c>
      <c r="V127" s="2">
        <f>V92</f>
        <v>44.67669324999999</v>
      </c>
      <c r="W127" s="2">
        <f>ROUND(W92,2)</f>
        <v>0</v>
      </c>
      <c r="X127" s="2">
        <f>ROUND(X92,2)</f>
        <v>24428.37</v>
      </c>
      <c r="Y127" s="2">
        <f>ROUND(Y92,2)</f>
        <v>12937.82</v>
      </c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>
        <f aca="true" t="shared" si="182" ref="AO127:AZ127">ROUND(AO92,2)</f>
        <v>0</v>
      </c>
      <c r="AP127" s="2">
        <f t="shared" si="182"/>
        <v>0</v>
      </c>
      <c r="AQ127" s="2">
        <f t="shared" si="182"/>
        <v>0</v>
      </c>
      <c r="AR127" s="2">
        <f t="shared" si="182"/>
        <v>314821.57</v>
      </c>
      <c r="AS127" s="2">
        <f t="shared" si="182"/>
        <v>314821.57</v>
      </c>
      <c r="AT127" s="2">
        <f t="shared" si="182"/>
        <v>0</v>
      </c>
      <c r="AU127" s="2">
        <f t="shared" si="182"/>
        <v>0</v>
      </c>
      <c r="AV127" s="2">
        <f t="shared" si="182"/>
        <v>250362.39</v>
      </c>
      <c r="AW127" s="2">
        <f t="shared" si="182"/>
        <v>250362.39</v>
      </c>
      <c r="AX127" s="2">
        <f t="shared" si="182"/>
        <v>0</v>
      </c>
      <c r="AY127" s="2">
        <f t="shared" si="182"/>
        <v>250362.39</v>
      </c>
      <c r="AZ127" s="2">
        <f t="shared" si="182"/>
        <v>0</v>
      </c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>
        <v>0</v>
      </c>
    </row>
    <row r="129" spans="1:16" ht="12.75">
      <c r="A129" s="4">
        <v>50</v>
      </c>
      <c r="B129" s="4">
        <v>0</v>
      </c>
      <c r="C129" s="4">
        <v>0</v>
      </c>
      <c r="D129" s="4">
        <v>1</v>
      </c>
      <c r="E129" s="4">
        <v>201</v>
      </c>
      <c r="F129" s="4">
        <f>ROUND(Source!O127,O129)</f>
        <v>277455.38</v>
      </c>
      <c r="G129" s="4" t="s">
        <v>298</v>
      </c>
      <c r="H129" s="4" t="s">
        <v>299</v>
      </c>
      <c r="I129" s="4"/>
      <c r="J129" s="4"/>
      <c r="K129" s="4">
        <v>201</v>
      </c>
      <c r="L129" s="4">
        <v>1</v>
      </c>
      <c r="M129" s="4">
        <v>3</v>
      </c>
      <c r="N129" s="4" t="s">
        <v>3</v>
      </c>
      <c r="O129" s="4">
        <v>2</v>
      </c>
      <c r="P129" s="4"/>
    </row>
    <row r="130" spans="1:16" ht="12.75">
      <c r="A130" s="4">
        <v>50</v>
      </c>
      <c r="B130" s="4">
        <v>0</v>
      </c>
      <c r="C130" s="4">
        <v>0</v>
      </c>
      <c r="D130" s="4">
        <v>1</v>
      </c>
      <c r="E130" s="4">
        <v>202</v>
      </c>
      <c r="F130" s="4">
        <f>ROUND(Source!P127,O130)</f>
        <v>250362.39</v>
      </c>
      <c r="G130" s="4" t="s">
        <v>300</v>
      </c>
      <c r="H130" s="4" t="s">
        <v>301</v>
      </c>
      <c r="I130" s="4"/>
      <c r="J130" s="4"/>
      <c r="K130" s="4">
        <v>202</v>
      </c>
      <c r="L130" s="4">
        <v>2</v>
      </c>
      <c r="M130" s="4">
        <v>3</v>
      </c>
      <c r="N130" s="4" t="s">
        <v>3</v>
      </c>
      <c r="O130" s="4">
        <v>2</v>
      </c>
      <c r="P130" s="4"/>
    </row>
    <row r="131" spans="1:16" ht="12.75">
      <c r="A131" s="4">
        <v>50</v>
      </c>
      <c r="B131" s="4">
        <v>0</v>
      </c>
      <c r="C131" s="4">
        <v>0</v>
      </c>
      <c r="D131" s="4">
        <v>1</v>
      </c>
      <c r="E131" s="4">
        <v>222</v>
      </c>
      <c r="F131" s="4">
        <f>ROUND(Source!AO127,O131)</f>
        <v>0</v>
      </c>
      <c r="G131" s="4" t="s">
        <v>302</v>
      </c>
      <c r="H131" s="4" t="s">
        <v>303</v>
      </c>
      <c r="I131" s="4"/>
      <c r="J131" s="4"/>
      <c r="K131" s="4">
        <v>222</v>
      </c>
      <c r="L131" s="4">
        <v>3</v>
      </c>
      <c r="M131" s="4">
        <v>3</v>
      </c>
      <c r="N131" s="4" t="s">
        <v>3</v>
      </c>
      <c r="O131" s="4">
        <v>2</v>
      </c>
      <c r="P131" s="4"/>
    </row>
    <row r="132" spans="1:16" ht="12.75">
      <c r="A132" s="4">
        <v>50</v>
      </c>
      <c r="B132" s="4">
        <v>0</v>
      </c>
      <c r="C132" s="4">
        <v>0</v>
      </c>
      <c r="D132" s="4">
        <v>1</v>
      </c>
      <c r="E132" s="4">
        <v>216</v>
      </c>
      <c r="F132" s="4">
        <f>ROUND(Source!AP127,O132)</f>
        <v>0</v>
      </c>
      <c r="G132" s="4" t="s">
        <v>304</v>
      </c>
      <c r="H132" s="4" t="s">
        <v>305</v>
      </c>
      <c r="I132" s="4"/>
      <c r="J132" s="4"/>
      <c r="K132" s="4">
        <v>216</v>
      </c>
      <c r="L132" s="4">
        <v>4</v>
      </c>
      <c r="M132" s="4">
        <v>3</v>
      </c>
      <c r="N132" s="4" t="s">
        <v>3</v>
      </c>
      <c r="O132" s="4">
        <v>2</v>
      </c>
      <c r="P132" s="4"/>
    </row>
    <row r="133" spans="1:16" ht="12.75">
      <c r="A133" s="4">
        <v>50</v>
      </c>
      <c r="B133" s="4">
        <v>0</v>
      </c>
      <c r="C133" s="4">
        <v>0</v>
      </c>
      <c r="D133" s="4">
        <v>1</v>
      </c>
      <c r="E133" s="4">
        <v>223</v>
      </c>
      <c r="F133" s="4">
        <f>ROUND(Source!AQ127,O133)</f>
        <v>0</v>
      </c>
      <c r="G133" s="4" t="s">
        <v>306</v>
      </c>
      <c r="H133" s="4" t="s">
        <v>307</v>
      </c>
      <c r="I133" s="4"/>
      <c r="J133" s="4"/>
      <c r="K133" s="4">
        <v>223</v>
      </c>
      <c r="L133" s="4">
        <v>5</v>
      </c>
      <c r="M133" s="4">
        <v>3</v>
      </c>
      <c r="N133" s="4" t="s">
        <v>3</v>
      </c>
      <c r="O133" s="4">
        <v>2</v>
      </c>
      <c r="P133" s="4"/>
    </row>
    <row r="134" spans="1:16" ht="12.75">
      <c r="A134" s="4">
        <v>50</v>
      </c>
      <c r="B134" s="4">
        <v>0</v>
      </c>
      <c r="C134" s="4">
        <v>0</v>
      </c>
      <c r="D134" s="4">
        <v>1</v>
      </c>
      <c r="E134" s="4">
        <v>203</v>
      </c>
      <c r="F134" s="4">
        <f>ROUND(Source!Q127,O134)</f>
        <v>2896.48</v>
      </c>
      <c r="G134" s="4" t="s">
        <v>308</v>
      </c>
      <c r="H134" s="4" t="s">
        <v>309</v>
      </c>
      <c r="I134" s="4"/>
      <c r="J134" s="4"/>
      <c r="K134" s="4">
        <v>203</v>
      </c>
      <c r="L134" s="4">
        <v>6</v>
      </c>
      <c r="M134" s="4">
        <v>3</v>
      </c>
      <c r="N134" s="4" t="s">
        <v>3</v>
      </c>
      <c r="O134" s="4">
        <v>2</v>
      </c>
      <c r="P134" s="4"/>
    </row>
    <row r="135" spans="1:16" ht="12.75">
      <c r="A135" s="4">
        <v>50</v>
      </c>
      <c r="B135" s="4">
        <v>0</v>
      </c>
      <c r="C135" s="4">
        <v>0</v>
      </c>
      <c r="D135" s="4">
        <v>1</v>
      </c>
      <c r="E135" s="4">
        <v>204</v>
      </c>
      <c r="F135" s="4">
        <f>ROUND(Source!R127,O135)</f>
        <v>381.25</v>
      </c>
      <c r="G135" s="4" t="s">
        <v>310</v>
      </c>
      <c r="H135" s="4" t="s">
        <v>311</v>
      </c>
      <c r="I135" s="4"/>
      <c r="J135" s="4"/>
      <c r="K135" s="4">
        <v>204</v>
      </c>
      <c r="L135" s="4">
        <v>7</v>
      </c>
      <c r="M135" s="4">
        <v>3</v>
      </c>
      <c r="N135" s="4" t="s">
        <v>3</v>
      </c>
      <c r="O135" s="4">
        <v>2</v>
      </c>
      <c r="P135" s="4"/>
    </row>
    <row r="136" spans="1:16" ht="12.75">
      <c r="A136" s="4">
        <v>50</v>
      </c>
      <c r="B136" s="4">
        <v>0</v>
      </c>
      <c r="C136" s="4">
        <v>0</v>
      </c>
      <c r="D136" s="4">
        <v>1</v>
      </c>
      <c r="E136" s="4">
        <v>205</v>
      </c>
      <c r="F136" s="4">
        <f>ROUND(Source!S127,O136)</f>
        <v>24196.51</v>
      </c>
      <c r="G136" s="4" t="s">
        <v>312</v>
      </c>
      <c r="H136" s="4" t="s">
        <v>313</v>
      </c>
      <c r="I136" s="4"/>
      <c r="J136" s="4"/>
      <c r="K136" s="4">
        <v>205</v>
      </c>
      <c r="L136" s="4">
        <v>8</v>
      </c>
      <c r="M136" s="4">
        <v>3</v>
      </c>
      <c r="N136" s="4" t="s">
        <v>3</v>
      </c>
      <c r="O136" s="4">
        <v>2</v>
      </c>
      <c r="P136" s="4"/>
    </row>
    <row r="137" spans="1:16" ht="12.75">
      <c r="A137" s="4">
        <v>50</v>
      </c>
      <c r="B137" s="4">
        <v>0</v>
      </c>
      <c r="C137" s="4">
        <v>0</v>
      </c>
      <c r="D137" s="4">
        <v>1</v>
      </c>
      <c r="E137" s="4">
        <v>214</v>
      </c>
      <c r="F137" s="4">
        <f>ROUND(Source!AS127,O137)</f>
        <v>314821.57</v>
      </c>
      <c r="G137" s="4" t="s">
        <v>314</v>
      </c>
      <c r="H137" s="4" t="s">
        <v>315</v>
      </c>
      <c r="I137" s="4"/>
      <c r="J137" s="4"/>
      <c r="K137" s="4">
        <v>214</v>
      </c>
      <c r="L137" s="4">
        <v>9</v>
      </c>
      <c r="M137" s="4">
        <v>3</v>
      </c>
      <c r="N137" s="4" t="s">
        <v>3</v>
      </c>
      <c r="O137" s="4">
        <v>2</v>
      </c>
      <c r="P137" s="4"/>
    </row>
    <row r="138" spans="1:16" ht="12.75">
      <c r="A138" s="4">
        <v>50</v>
      </c>
      <c r="B138" s="4">
        <v>0</v>
      </c>
      <c r="C138" s="4">
        <v>0</v>
      </c>
      <c r="D138" s="4">
        <v>1</v>
      </c>
      <c r="E138" s="4">
        <v>215</v>
      </c>
      <c r="F138" s="4">
        <f>ROUND(Source!AT127,O138)</f>
        <v>0</v>
      </c>
      <c r="G138" s="4" t="s">
        <v>316</v>
      </c>
      <c r="H138" s="4" t="s">
        <v>317</v>
      </c>
      <c r="I138" s="4"/>
      <c r="J138" s="4"/>
      <c r="K138" s="4">
        <v>215</v>
      </c>
      <c r="L138" s="4">
        <v>10</v>
      </c>
      <c r="M138" s="4">
        <v>3</v>
      </c>
      <c r="N138" s="4" t="s">
        <v>3</v>
      </c>
      <c r="O138" s="4">
        <v>2</v>
      </c>
      <c r="P138" s="4"/>
    </row>
    <row r="139" spans="1:16" ht="12.75">
      <c r="A139" s="4">
        <v>50</v>
      </c>
      <c r="B139" s="4">
        <v>0</v>
      </c>
      <c r="C139" s="4">
        <v>0</v>
      </c>
      <c r="D139" s="4">
        <v>1</v>
      </c>
      <c r="E139" s="4">
        <v>217</v>
      </c>
      <c r="F139" s="4">
        <f>ROUND(Source!AU127,O139)</f>
        <v>0</v>
      </c>
      <c r="G139" s="4" t="s">
        <v>318</v>
      </c>
      <c r="H139" s="4" t="s">
        <v>319</v>
      </c>
      <c r="I139" s="4"/>
      <c r="J139" s="4"/>
      <c r="K139" s="4">
        <v>217</v>
      </c>
      <c r="L139" s="4">
        <v>11</v>
      </c>
      <c r="M139" s="4">
        <v>3</v>
      </c>
      <c r="N139" s="4" t="s">
        <v>3</v>
      </c>
      <c r="O139" s="4">
        <v>2</v>
      </c>
      <c r="P139" s="4"/>
    </row>
    <row r="140" spans="1:16" ht="12.75">
      <c r="A140" s="4">
        <v>50</v>
      </c>
      <c r="B140" s="4">
        <v>0</v>
      </c>
      <c r="C140" s="4">
        <v>0</v>
      </c>
      <c r="D140" s="4">
        <v>1</v>
      </c>
      <c r="E140" s="4">
        <v>206</v>
      </c>
      <c r="F140" s="4">
        <f>ROUND(Source!T127,O140)</f>
        <v>0</v>
      </c>
      <c r="G140" s="4" t="s">
        <v>320</v>
      </c>
      <c r="H140" s="4" t="s">
        <v>321</v>
      </c>
      <c r="I140" s="4"/>
      <c r="J140" s="4"/>
      <c r="K140" s="4">
        <v>206</v>
      </c>
      <c r="L140" s="4">
        <v>12</v>
      </c>
      <c r="M140" s="4">
        <v>3</v>
      </c>
      <c r="N140" s="4" t="s">
        <v>3</v>
      </c>
      <c r="O140" s="4">
        <v>2</v>
      </c>
      <c r="P140" s="4"/>
    </row>
    <row r="141" spans="1:16" ht="12.75">
      <c r="A141" s="4">
        <v>50</v>
      </c>
      <c r="B141" s="4">
        <v>0</v>
      </c>
      <c r="C141" s="4">
        <v>0</v>
      </c>
      <c r="D141" s="4">
        <v>1</v>
      </c>
      <c r="E141" s="4">
        <v>207</v>
      </c>
      <c r="F141" s="4">
        <f>Source!U127</f>
        <v>2768.7345397</v>
      </c>
      <c r="G141" s="4" t="s">
        <v>322</v>
      </c>
      <c r="H141" s="4" t="s">
        <v>323</v>
      </c>
      <c r="I141" s="4"/>
      <c r="J141" s="4"/>
      <c r="K141" s="4">
        <v>207</v>
      </c>
      <c r="L141" s="4">
        <v>13</v>
      </c>
      <c r="M141" s="4">
        <v>3</v>
      </c>
      <c r="N141" s="4" t="s">
        <v>3</v>
      </c>
      <c r="O141" s="4">
        <v>-1</v>
      </c>
      <c r="P141" s="4"/>
    </row>
    <row r="142" spans="1:16" ht="12.75">
      <c r="A142" s="4">
        <v>50</v>
      </c>
      <c r="B142" s="4">
        <v>0</v>
      </c>
      <c r="C142" s="4">
        <v>0</v>
      </c>
      <c r="D142" s="4">
        <v>1</v>
      </c>
      <c r="E142" s="4">
        <v>208</v>
      </c>
      <c r="F142" s="4">
        <f>Source!V127</f>
        <v>44.67669324999999</v>
      </c>
      <c r="G142" s="4" t="s">
        <v>324</v>
      </c>
      <c r="H142" s="4" t="s">
        <v>325</v>
      </c>
      <c r="I142" s="4"/>
      <c r="J142" s="4"/>
      <c r="K142" s="4">
        <v>208</v>
      </c>
      <c r="L142" s="4">
        <v>14</v>
      </c>
      <c r="M142" s="4">
        <v>3</v>
      </c>
      <c r="N142" s="4" t="s">
        <v>3</v>
      </c>
      <c r="O142" s="4">
        <v>-1</v>
      </c>
      <c r="P142" s="4"/>
    </row>
    <row r="143" spans="1:16" ht="12.75">
      <c r="A143" s="4">
        <v>50</v>
      </c>
      <c r="B143" s="4">
        <v>0</v>
      </c>
      <c r="C143" s="4">
        <v>0</v>
      </c>
      <c r="D143" s="4">
        <v>1</v>
      </c>
      <c r="E143" s="4">
        <v>209</v>
      </c>
      <c r="F143" s="4">
        <f>ROUND(Source!W127,O143)</f>
        <v>0</v>
      </c>
      <c r="G143" s="4" t="s">
        <v>326</v>
      </c>
      <c r="H143" s="4" t="s">
        <v>327</v>
      </c>
      <c r="I143" s="4"/>
      <c r="J143" s="4"/>
      <c r="K143" s="4">
        <v>209</v>
      </c>
      <c r="L143" s="4">
        <v>15</v>
      </c>
      <c r="M143" s="4">
        <v>3</v>
      </c>
      <c r="N143" s="4" t="s">
        <v>3</v>
      </c>
      <c r="O143" s="4">
        <v>2</v>
      </c>
      <c r="P143" s="4"/>
    </row>
    <row r="144" spans="1:16" ht="12.75">
      <c r="A144" s="4">
        <v>50</v>
      </c>
      <c r="B144" s="4">
        <v>0</v>
      </c>
      <c r="C144" s="4">
        <v>0</v>
      </c>
      <c r="D144" s="4">
        <v>1</v>
      </c>
      <c r="E144" s="4">
        <v>210</v>
      </c>
      <c r="F144" s="4">
        <f>ROUND(Source!X127,O144)</f>
        <v>24428.37</v>
      </c>
      <c r="G144" s="4" t="s">
        <v>328</v>
      </c>
      <c r="H144" s="4" t="s">
        <v>329</v>
      </c>
      <c r="I144" s="4"/>
      <c r="J144" s="4"/>
      <c r="K144" s="4">
        <v>210</v>
      </c>
      <c r="L144" s="4">
        <v>16</v>
      </c>
      <c r="M144" s="4">
        <v>3</v>
      </c>
      <c r="N144" s="4" t="s">
        <v>3</v>
      </c>
      <c r="O144" s="4">
        <v>2</v>
      </c>
      <c r="P144" s="4"/>
    </row>
    <row r="145" spans="1:16" ht="12.75">
      <c r="A145" s="4">
        <v>50</v>
      </c>
      <c r="B145" s="4">
        <v>0</v>
      </c>
      <c r="C145" s="4">
        <v>0</v>
      </c>
      <c r="D145" s="4">
        <v>1</v>
      </c>
      <c r="E145" s="4">
        <v>211</v>
      </c>
      <c r="F145" s="4">
        <f>ROUND(Source!Y127,O145)</f>
        <v>12937.82</v>
      </c>
      <c r="G145" s="4" t="s">
        <v>330</v>
      </c>
      <c r="H145" s="4" t="s">
        <v>331</v>
      </c>
      <c r="I145" s="4"/>
      <c r="J145" s="4"/>
      <c r="K145" s="4">
        <v>211</v>
      </c>
      <c r="L145" s="4">
        <v>17</v>
      </c>
      <c r="M145" s="4">
        <v>3</v>
      </c>
      <c r="N145" s="4" t="s">
        <v>3</v>
      </c>
      <c r="O145" s="4">
        <v>2</v>
      </c>
      <c r="P145" s="4"/>
    </row>
    <row r="146" spans="1:16" ht="12.75">
      <c r="A146" s="4">
        <v>50</v>
      </c>
      <c r="B146" s="4">
        <v>0</v>
      </c>
      <c r="C146" s="4">
        <v>0</v>
      </c>
      <c r="D146" s="4">
        <v>1</v>
      </c>
      <c r="E146" s="4">
        <v>224</v>
      </c>
      <c r="F146" s="4">
        <f>ROUND(Source!AR127,O146)</f>
        <v>314821.57</v>
      </c>
      <c r="G146" s="4" t="s">
        <v>332</v>
      </c>
      <c r="H146" s="4" t="s">
        <v>333</v>
      </c>
      <c r="I146" s="4"/>
      <c r="J146" s="4"/>
      <c r="K146" s="4">
        <v>224</v>
      </c>
      <c r="L146" s="4">
        <v>18</v>
      </c>
      <c r="M146" s="4">
        <v>3</v>
      </c>
      <c r="N146" s="4" t="s">
        <v>3</v>
      </c>
      <c r="O146" s="4">
        <v>2</v>
      </c>
      <c r="P146" s="4"/>
    </row>
    <row r="149" spans="1:14" ht="12.75">
      <c r="A149">
        <v>70</v>
      </c>
      <c r="B149">
        <v>1</v>
      </c>
      <c r="D149">
        <v>1</v>
      </c>
      <c r="E149" t="s">
        <v>354</v>
      </c>
      <c r="F149" t="s">
        <v>355</v>
      </c>
      <c r="G149">
        <v>0</v>
      </c>
      <c r="H149">
        <v>0</v>
      </c>
      <c r="J149">
        <v>1</v>
      </c>
      <c r="K149">
        <v>0</v>
      </c>
      <c r="N149">
        <v>0</v>
      </c>
    </row>
    <row r="150" spans="1:14" ht="12.75">
      <c r="A150">
        <v>70</v>
      </c>
      <c r="B150">
        <v>1</v>
      </c>
      <c r="D150">
        <v>2</v>
      </c>
      <c r="E150" t="s">
        <v>356</v>
      </c>
      <c r="F150" t="s">
        <v>357</v>
      </c>
      <c r="G150">
        <v>1</v>
      </c>
      <c r="H150">
        <v>0</v>
      </c>
      <c r="J150">
        <v>1</v>
      </c>
      <c r="K150">
        <v>0</v>
      </c>
      <c r="N150">
        <v>0</v>
      </c>
    </row>
    <row r="151" spans="1:14" ht="12.75">
      <c r="A151">
        <v>70</v>
      </c>
      <c r="B151">
        <v>1</v>
      </c>
      <c r="D151">
        <v>3</v>
      </c>
      <c r="E151" t="s">
        <v>358</v>
      </c>
      <c r="F151" t="s">
        <v>359</v>
      </c>
      <c r="G151">
        <v>0</v>
      </c>
      <c r="H151">
        <v>0</v>
      </c>
      <c r="J151">
        <v>1</v>
      </c>
      <c r="K151">
        <v>0</v>
      </c>
      <c r="N151">
        <v>0</v>
      </c>
    </row>
    <row r="152" spans="1:14" ht="12.75">
      <c r="A152">
        <v>70</v>
      </c>
      <c r="B152">
        <v>1</v>
      </c>
      <c r="D152">
        <v>4</v>
      </c>
      <c r="E152" t="s">
        <v>360</v>
      </c>
      <c r="F152" t="s">
        <v>361</v>
      </c>
      <c r="G152">
        <v>0</v>
      </c>
      <c r="H152">
        <v>0</v>
      </c>
      <c r="I152" t="s">
        <v>362</v>
      </c>
      <c r="J152">
        <v>0</v>
      </c>
      <c r="K152">
        <v>0</v>
      </c>
      <c r="N152">
        <v>0</v>
      </c>
    </row>
    <row r="153" spans="1:14" ht="12.75">
      <c r="A153">
        <v>70</v>
      </c>
      <c r="B153">
        <v>1</v>
      </c>
      <c r="D153">
        <v>5</v>
      </c>
      <c r="E153" t="s">
        <v>363</v>
      </c>
      <c r="F153" t="s">
        <v>364</v>
      </c>
      <c r="G153">
        <v>0</v>
      </c>
      <c r="H153">
        <v>0</v>
      </c>
      <c r="I153" t="s">
        <v>365</v>
      </c>
      <c r="J153">
        <v>0</v>
      </c>
      <c r="K153">
        <v>0</v>
      </c>
      <c r="N153">
        <v>0</v>
      </c>
    </row>
    <row r="154" spans="1:14" ht="12.75">
      <c r="A154">
        <v>70</v>
      </c>
      <c r="B154">
        <v>1</v>
      </c>
      <c r="D154">
        <v>6</v>
      </c>
      <c r="E154" t="s">
        <v>366</v>
      </c>
      <c r="F154" t="s">
        <v>367</v>
      </c>
      <c r="G154">
        <v>0</v>
      </c>
      <c r="H154">
        <v>0</v>
      </c>
      <c r="I154" t="s">
        <v>368</v>
      </c>
      <c r="J154">
        <v>0</v>
      </c>
      <c r="K154">
        <v>0</v>
      </c>
      <c r="N154">
        <v>0</v>
      </c>
    </row>
    <row r="155" spans="1:14" ht="12.75">
      <c r="A155">
        <v>70</v>
      </c>
      <c r="B155">
        <v>1</v>
      </c>
      <c r="D155">
        <v>7</v>
      </c>
      <c r="E155" t="s">
        <v>369</v>
      </c>
      <c r="F155" t="s">
        <v>370</v>
      </c>
      <c r="G155">
        <v>1</v>
      </c>
      <c r="H155">
        <v>0</v>
      </c>
      <c r="J155">
        <v>0</v>
      </c>
      <c r="K155">
        <v>0</v>
      </c>
      <c r="N155">
        <v>0</v>
      </c>
    </row>
    <row r="156" spans="1:14" ht="12.75">
      <c r="A156">
        <v>70</v>
      </c>
      <c r="B156">
        <v>1</v>
      </c>
      <c r="D156">
        <v>8</v>
      </c>
      <c r="E156" t="s">
        <v>371</v>
      </c>
      <c r="F156" t="s">
        <v>372</v>
      </c>
      <c r="G156">
        <v>0</v>
      </c>
      <c r="H156">
        <v>0</v>
      </c>
      <c r="I156" t="s">
        <v>373</v>
      </c>
      <c r="J156">
        <v>0</v>
      </c>
      <c r="K156">
        <v>0</v>
      </c>
      <c r="N156">
        <v>0</v>
      </c>
    </row>
    <row r="157" spans="1:14" ht="12.75">
      <c r="A157">
        <v>70</v>
      </c>
      <c r="B157">
        <v>1</v>
      </c>
      <c r="D157">
        <v>9</v>
      </c>
      <c r="E157" t="s">
        <v>374</v>
      </c>
      <c r="F157" t="s">
        <v>375</v>
      </c>
      <c r="G157">
        <v>0</v>
      </c>
      <c r="H157">
        <v>0</v>
      </c>
      <c r="I157" t="s">
        <v>376</v>
      </c>
      <c r="J157">
        <v>0</v>
      </c>
      <c r="K157">
        <v>0</v>
      </c>
      <c r="N157">
        <v>0</v>
      </c>
    </row>
    <row r="158" spans="1:14" ht="12.75">
      <c r="A158">
        <v>70</v>
      </c>
      <c r="B158">
        <v>1</v>
      </c>
      <c r="D158">
        <v>10</v>
      </c>
      <c r="E158" t="s">
        <v>377</v>
      </c>
      <c r="F158" t="s">
        <v>378</v>
      </c>
      <c r="G158">
        <v>0</v>
      </c>
      <c r="H158">
        <v>0</v>
      </c>
      <c r="I158" t="s">
        <v>379</v>
      </c>
      <c r="J158">
        <v>0</v>
      </c>
      <c r="K158">
        <v>0</v>
      </c>
      <c r="N158">
        <v>0</v>
      </c>
    </row>
    <row r="159" spans="1:14" ht="12.75">
      <c r="A159">
        <v>70</v>
      </c>
      <c r="B159">
        <v>1</v>
      </c>
      <c r="D159">
        <v>11</v>
      </c>
      <c r="E159" t="s">
        <v>380</v>
      </c>
      <c r="F159" t="s">
        <v>381</v>
      </c>
      <c r="G159">
        <v>0</v>
      </c>
      <c r="H159">
        <v>0</v>
      </c>
      <c r="I159" t="s">
        <v>382</v>
      </c>
      <c r="J159">
        <v>0</v>
      </c>
      <c r="K159">
        <v>0</v>
      </c>
      <c r="N159">
        <v>0</v>
      </c>
    </row>
    <row r="160" spans="1:14" ht="12.75">
      <c r="A160">
        <v>70</v>
      </c>
      <c r="B160">
        <v>1</v>
      </c>
      <c r="D160">
        <v>12</v>
      </c>
      <c r="E160" t="s">
        <v>383</v>
      </c>
      <c r="F160" t="s">
        <v>384</v>
      </c>
      <c r="G160">
        <v>0</v>
      </c>
      <c r="H160">
        <v>0</v>
      </c>
      <c r="J160">
        <v>0</v>
      </c>
      <c r="K160">
        <v>0</v>
      </c>
      <c r="N160">
        <v>0</v>
      </c>
    </row>
    <row r="161" spans="1:14" ht="12.75">
      <c r="A161">
        <v>70</v>
      </c>
      <c r="B161">
        <v>1</v>
      </c>
      <c r="D161">
        <v>1</v>
      </c>
      <c r="E161" t="s">
        <v>385</v>
      </c>
      <c r="F161" t="s">
        <v>386</v>
      </c>
      <c r="G161">
        <v>0.9</v>
      </c>
      <c r="H161">
        <v>1</v>
      </c>
      <c r="I161" t="s">
        <v>387</v>
      </c>
      <c r="J161">
        <v>0</v>
      </c>
      <c r="K161">
        <v>0</v>
      </c>
      <c r="N161">
        <v>0</v>
      </c>
    </row>
    <row r="162" spans="1:14" ht="12.75">
      <c r="A162">
        <v>70</v>
      </c>
      <c r="B162">
        <v>1</v>
      </c>
      <c r="D162">
        <v>2</v>
      </c>
      <c r="E162" t="s">
        <v>388</v>
      </c>
      <c r="F162" t="s">
        <v>389</v>
      </c>
      <c r="G162">
        <v>0.85</v>
      </c>
      <c r="H162">
        <v>1</v>
      </c>
      <c r="I162" t="s">
        <v>390</v>
      </c>
      <c r="J162">
        <v>0</v>
      </c>
      <c r="K162">
        <v>0</v>
      </c>
      <c r="N162">
        <v>0</v>
      </c>
    </row>
    <row r="163" spans="1:14" ht="12.75">
      <c r="A163">
        <v>70</v>
      </c>
      <c r="B163">
        <v>1</v>
      </c>
      <c r="D163">
        <v>3</v>
      </c>
      <c r="E163" t="s">
        <v>391</v>
      </c>
      <c r="F163" t="s">
        <v>392</v>
      </c>
      <c r="G163">
        <v>1</v>
      </c>
      <c r="H163">
        <v>0.85</v>
      </c>
      <c r="I163" t="s">
        <v>393</v>
      </c>
      <c r="J163">
        <v>0</v>
      </c>
      <c r="K163">
        <v>0</v>
      </c>
      <c r="N163">
        <v>0</v>
      </c>
    </row>
    <row r="164" spans="1:14" ht="12.75">
      <c r="A164">
        <v>70</v>
      </c>
      <c r="B164">
        <v>1</v>
      </c>
      <c r="D164">
        <v>4</v>
      </c>
      <c r="E164" t="s">
        <v>394</v>
      </c>
      <c r="F164" t="s">
        <v>395</v>
      </c>
      <c r="G164">
        <v>1</v>
      </c>
      <c r="H164">
        <v>0</v>
      </c>
      <c r="J164">
        <v>0</v>
      </c>
      <c r="K164">
        <v>0</v>
      </c>
      <c r="N164">
        <v>0</v>
      </c>
    </row>
    <row r="165" spans="1:14" ht="12.75">
      <c r="A165">
        <v>70</v>
      </c>
      <c r="B165">
        <v>1</v>
      </c>
      <c r="D165">
        <v>5</v>
      </c>
      <c r="E165" t="s">
        <v>396</v>
      </c>
      <c r="F165" t="s">
        <v>397</v>
      </c>
      <c r="G165">
        <v>1</v>
      </c>
      <c r="H165">
        <v>0.8</v>
      </c>
      <c r="I165" t="s">
        <v>398</v>
      </c>
      <c r="J165">
        <v>0</v>
      </c>
      <c r="K165">
        <v>0</v>
      </c>
      <c r="N165">
        <v>0</v>
      </c>
    </row>
    <row r="166" spans="1:14" ht="12.75">
      <c r="A166">
        <v>70</v>
      </c>
      <c r="B166">
        <v>1</v>
      </c>
      <c r="D166">
        <v>6</v>
      </c>
      <c r="E166" t="s">
        <v>399</v>
      </c>
      <c r="F166" t="s">
        <v>400</v>
      </c>
      <c r="G166">
        <v>0.85</v>
      </c>
      <c r="H166">
        <v>0</v>
      </c>
      <c r="J166">
        <v>0</v>
      </c>
      <c r="K166">
        <v>0</v>
      </c>
      <c r="N166">
        <v>0</v>
      </c>
    </row>
    <row r="167" spans="1:14" ht="12.75">
      <c r="A167">
        <v>70</v>
      </c>
      <c r="B167">
        <v>1</v>
      </c>
      <c r="D167">
        <v>7</v>
      </c>
      <c r="E167" t="s">
        <v>401</v>
      </c>
      <c r="F167" t="s">
        <v>402</v>
      </c>
      <c r="G167">
        <v>0.8</v>
      </c>
      <c r="H167">
        <v>0</v>
      </c>
      <c r="J167">
        <v>0</v>
      </c>
      <c r="K167">
        <v>0</v>
      </c>
      <c r="N167">
        <v>0</v>
      </c>
    </row>
    <row r="168" spans="1:14" ht="12.75">
      <c r="A168">
        <v>70</v>
      </c>
      <c r="B168">
        <v>1</v>
      </c>
      <c r="D168">
        <v>8</v>
      </c>
      <c r="E168" t="s">
        <v>403</v>
      </c>
      <c r="F168" t="s">
        <v>404</v>
      </c>
      <c r="G168">
        <v>0.94</v>
      </c>
      <c r="H168">
        <v>0</v>
      </c>
      <c r="J168">
        <v>0</v>
      </c>
      <c r="K168">
        <v>0</v>
      </c>
      <c r="N168">
        <v>0</v>
      </c>
    </row>
    <row r="169" spans="1:14" ht="12.75">
      <c r="A169">
        <v>70</v>
      </c>
      <c r="B169">
        <v>1</v>
      </c>
      <c r="D169">
        <v>9</v>
      </c>
      <c r="E169" t="s">
        <v>405</v>
      </c>
      <c r="F169" t="s">
        <v>406</v>
      </c>
      <c r="G169">
        <v>0.9</v>
      </c>
      <c r="H169">
        <v>0</v>
      </c>
      <c r="J169">
        <v>0</v>
      </c>
      <c r="K169">
        <v>0</v>
      </c>
      <c r="N169">
        <v>0</v>
      </c>
    </row>
    <row r="170" spans="1:14" ht="12.75">
      <c r="A170">
        <v>70</v>
      </c>
      <c r="B170">
        <v>1</v>
      </c>
      <c r="D170">
        <v>10</v>
      </c>
      <c r="E170" t="s">
        <v>407</v>
      </c>
      <c r="F170" t="s">
        <v>408</v>
      </c>
      <c r="G170">
        <v>0.6</v>
      </c>
      <c r="H170">
        <v>0</v>
      </c>
      <c r="J170">
        <v>0</v>
      </c>
      <c r="K170">
        <v>0</v>
      </c>
      <c r="N170">
        <v>0</v>
      </c>
    </row>
    <row r="171" spans="1:14" ht="12.75">
      <c r="A171">
        <v>70</v>
      </c>
      <c r="B171">
        <v>1</v>
      </c>
      <c r="D171">
        <v>11</v>
      </c>
      <c r="E171" t="s">
        <v>409</v>
      </c>
      <c r="F171" t="s">
        <v>410</v>
      </c>
      <c r="G171">
        <v>1.2</v>
      </c>
      <c r="H171">
        <v>0</v>
      </c>
      <c r="J171">
        <v>0</v>
      </c>
      <c r="K171">
        <v>0</v>
      </c>
      <c r="N171">
        <v>0</v>
      </c>
    </row>
    <row r="172" spans="1:14" ht="12.75">
      <c r="A172">
        <v>70</v>
      </c>
      <c r="B172">
        <v>1</v>
      </c>
      <c r="D172">
        <v>12</v>
      </c>
      <c r="E172" t="s">
        <v>411</v>
      </c>
      <c r="F172" t="s">
        <v>412</v>
      </c>
      <c r="G172">
        <v>0</v>
      </c>
      <c r="H172">
        <v>0</v>
      </c>
      <c r="J172">
        <v>0</v>
      </c>
      <c r="K172">
        <v>0</v>
      </c>
      <c r="N172">
        <v>0</v>
      </c>
    </row>
    <row r="173" spans="1:14" ht="12.75">
      <c r="A173">
        <v>70</v>
      </c>
      <c r="B173">
        <v>1</v>
      </c>
      <c r="D173">
        <v>13</v>
      </c>
      <c r="E173" t="s">
        <v>413</v>
      </c>
      <c r="F173" t="s">
        <v>414</v>
      </c>
      <c r="G173">
        <v>0.94</v>
      </c>
      <c r="H173">
        <v>0</v>
      </c>
      <c r="J173">
        <v>0</v>
      </c>
      <c r="K173">
        <v>0</v>
      </c>
      <c r="N173">
        <v>0</v>
      </c>
    </row>
    <row r="175" ht="12.75">
      <c r="A175">
        <v>-1</v>
      </c>
    </row>
    <row r="177" spans="1:15" ht="12.75">
      <c r="A177" s="3">
        <v>75</v>
      </c>
      <c r="B177" s="3" t="s">
        <v>415</v>
      </c>
      <c r="C177" s="3">
        <v>2017</v>
      </c>
      <c r="D177" s="3">
        <v>0</v>
      </c>
      <c r="E177" s="3">
        <v>1</v>
      </c>
      <c r="F177" s="3">
        <v>0</v>
      </c>
      <c r="G177" s="3">
        <v>0</v>
      </c>
      <c r="H177" s="3">
        <v>1</v>
      </c>
      <c r="I177" s="3">
        <v>0</v>
      </c>
      <c r="J177" s="3">
        <v>1</v>
      </c>
      <c r="K177" s="3">
        <v>0</v>
      </c>
      <c r="L177" s="3">
        <v>0</v>
      </c>
      <c r="M177" s="3">
        <v>0</v>
      </c>
      <c r="N177" s="3">
        <v>24182268</v>
      </c>
      <c r="O177" s="3">
        <v>1</v>
      </c>
    </row>
    <row r="181" spans="1:5" ht="12.75">
      <c r="A181">
        <v>65</v>
      </c>
      <c r="C181">
        <v>1</v>
      </c>
      <c r="D181">
        <v>0</v>
      </c>
      <c r="E181">
        <v>200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C4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3" ht="12.75">
      <c r="A1">
        <v>0</v>
      </c>
      <c r="B1" t="s">
        <v>0</v>
      </c>
      <c r="D1" t="s">
        <v>416</v>
      </c>
      <c r="F1">
        <v>0</v>
      </c>
      <c r="G1">
        <v>0</v>
      </c>
      <c r="H1">
        <v>0</v>
      </c>
      <c r="I1" t="s">
        <v>2</v>
      </c>
      <c r="K1">
        <v>1</v>
      </c>
      <c r="L1">
        <v>12172</v>
      </c>
      <c r="M1">
        <v>10369414</v>
      </c>
    </row>
    <row r="12" spans="1:133" ht="12.75">
      <c r="A12" s="1">
        <v>1</v>
      </c>
      <c r="B12" s="1">
        <v>42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/>
      <c r="L12" s="1"/>
      <c r="M12" s="1"/>
      <c r="N12" s="1"/>
      <c r="O12" s="1">
        <v>0</v>
      </c>
      <c r="P12" s="1">
        <v>0</v>
      </c>
      <c r="Q12" s="1">
        <v>0</v>
      </c>
      <c r="R12" s="1">
        <v>0</v>
      </c>
      <c r="S12" s="1"/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6</v>
      </c>
      <c r="AI12" s="1" t="s">
        <v>7</v>
      </c>
      <c r="AJ12" s="1" t="s">
        <v>8</v>
      </c>
      <c r="AK12" s="1"/>
      <c r="AL12" s="1" t="s">
        <v>9</v>
      </c>
      <c r="AM12" s="1" t="s">
        <v>10</v>
      </c>
      <c r="AN12" s="1" t="s">
        <v>11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8</v>
      </c>
      <c r="AY12" s="1" t="s">
        <v>11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12</v>
      </c>
      <c r="BI12" s="1" t="s">
        <v>13</v>
      </c>
      <c r="BJ12" s="1">
        <v>1</v>
      </c>
      <c r="BK12" s="1">
        <v>1</v>
      </c>
      <c r="BL12" s="1">
        <v>0</v>
      </c>
      <c r="BM12" s="1">
        <v>0</v>
      </c>
      <c r="BN12" s="1">
        <v>0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14</v>
      </c>
      <c r="BZ12" s="1" t="s">
        <v>15</v>
      </c>
      <c r="CA12" s="1" t="s">
        <v>16</v>
      </c>
      <c r="CB12" s="1" t="s">
        <v>16</v>
      </c>
      <c r="CC12" s="1" t="s">
        <v>16</v>
      </c>
      <c r="CD12" s="1" t="s">
        <v>16</v>
      </c>
      <c r="CE12" s="1" t="s">
        <v>17</v>
      </c>
      <c r="CF12" s="1">
        <v>0</v>
      </c>
      <c r="CG12" s="1">
        <v>0</v>
      </c>
      <c r="CH12" s="1">
        <v>8</v>
      </c>
      <c r="CI12" s="1" t="s">
        <v>3</v>
      </c>
      <c r="CJ12" s="1" t="s">
        <v>3</v>
      </c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5" ht="12.75">
      <c r="A14" s="1">
        <v>22</v>
      </c>
      <c r="B14" s="1">
        <v>0</v>
      </c>
      <c r="C14" s="1">
        <v>0</v>
      </c>
      <c r="D14" s="1">
        <v>24182268</v>
      </c>
      <c r="E14" s="1">
        <v>0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63" ht="12.75">
      <c r="A16" s="5">
        <v>3</v>
      </c>
      <c r="B16" s="5">
        <v>1</v>
      </c>
      <c r="C16" s="5" t="s">
        <v>18</v>
      </c>
      <c r="D16" s="5" t="s">
        <v>3</v>
      </c>
      <c r="E16" s="6">
        <v>314.82157</v>
      </c>
      <c r="F16" s="6">
        <v>0</v>
      </c>
      <c r="G16" s="6">
        <v>0</v>
      </c>
      <c r="H16" s="6">
        <v>0</v>
      </c>
      <c r="I16" s="6">
        <v>314.82157</v>
      </c>
      <c r="J16" s="6">
        <v>24.19651</v>
      </c>
      <c r="AI16" s="5">
        <v>0</v>
      </c>
      <c r="AJ16" s="5">
        <v>-1</v>
      </c>
      <c r="AK16" s="5" t="s">
        <v>3</v>
      </c>
      <c r="AL16" s="5" t="s">
        <v>3</v>
      </c>
      <c r="AM16" s="5" t="s">
        <v>3</v>
      </c>
      <c r="AN16" s="5">
        <v>0</v>
      </c>
      <c r="AO16" s="5" t="s">
        <v>3</v>
      </c>
      <c r="AP16" s="5" t="s">
        <v>3</v>
      </c>
      <c r="AT16" s="6">
        <v>281519.33</v>
      </c>
      <c r="AU16" s="6">
        <v>250362.39</v>
      </c>
      <c r="AV16" s="6">
        <v>0</v>
      </c>
      <c r="AW16" s="6">
        <v>0</v>
      </c>
      <c r="AX16" s="6">
        <v>0</v>
      </c>
      <c r="AY16" s="6">
        <v>2896.48</v>
      </c>
      <c r="AZ16" s="6">
        <v>381.25</v>
      </c>
      <c r="BA16" s="6">
        <v>24196.51</v>
      </c>
      <c r="BB16" s="6">
        <v>314821.57</v>
      </c>
      <c r="BC16" s="6">
        <v>0</v>
      </c>
      <c r="BD16" s="6">
        <v>0</v>
      </c>
      <c r="BE16" s="6">
        <v>0</v>
      </c>
      <c r="BF16" s="6">
        <v>2768.7345397</v>
      </c>
      <c r="BG16" s="6">
        <v>44.67669325</v>
      </c>
      <c r="BH16" s="6">
        <v>0</v>
      </c>
      <c r="BI16" s="6">
        <v>28092.63</v>
      </c>
      <c r="BJ16" s="6">
        <v>14878.49</v>
      </c>
      <c r="BK16" s="6">
        <v>314821.57</v>
      </c>
    </row>
    <row r="18" spans="1:19" ht="12.75">
      <c r="A18">
        <v>51</v>
      </c>
      <c r="E18" s="7">
        <v>314.82157</v>
      </c>
      <c r="F18" s="7">
        <v>0</v>
      </c>
      <c r="G18" s="7">
        <v>0</v>
      </c>
      <c r="H18" s="7">
        <v>0</v>
      </c>
      <c r="I18" s="7">
        <v>314.82157</v>
      </c>
      <c r="J18" s="7">
        <v>24.19651</v>
      </c>
      <c r="K18" s="7"/>
      <c r="L18" s="7"/>
      <c r="M18" s="7"/>
      <c r="N18" s="7"/>
      <c r="O18" s="7"/>
      <c r="P18" s="7"/>
      <c r="Q18" s="7"/>
      <c r="R18" s="7"/>
      <c r="S18" s="7"/>
    </row>
    <row r="20" spans="1:16" ht="12.75">
      <c r="A20" s="4">
        <v>50</v>
      </c>
      <c r="B20" s="4">
        <v>0</v>
      </c>
      <c r="C20" s="4">
        <v>0</v>
      </c>
      <c r="D20" s="4">
        <v>1</v>
      </c>
      <c r="E20" s="4">
        <v>201</v>
      </c>
      <c r="F20" s="4">
        <v>277455.38</v>
      </c>
      <c r="G20" s="4" t="s">
        <v>298</v>
      </c>
      <c r="H20" s="4" t="s">
        <v>299</v>
      </c>
      <c r="I20" s="4"/>
      <c r="J20" s="4"/>
      <c r="K20" s="4">
        <v>201</v>
      </c>
      <c r="L20" s="4">
        <v>1</v>
      </c>
      <c r="M20" s="4">
        <v>3</v>
      </c>
      <c r="N20" s="4" t="s">
        <v>3</v>
      </c>
      <c r="O20" s="4">
        <v>2</v>
      </c>
      <c r="P20" s="4"/>
    </row>
    <row r="21" spans="1:16" ht="12.75">
      <c r="A21" s="4">
        <v>50</v>
      </c>
      <c r="B21" s="4">
        <v>0</v>
      </c>
      <c r="C21" s="4">
        <v>0</v>
      </c>
      <c r="D21" s="4">
        <v>1</v>
      </c>
      <c r="E21" s="4">
        <v>202</v>
      </c>
      <c r="F21" s="4">
        <v>250362.39</v>
      </c>
      <c r="G21" s="4" t="s">
        <v>300</v>
      </c>
      <c r="H21" s="4" t="s">
        <v>301</v>
      </c>
      <c r="I21" s="4"/>
      <c r="J21" s="4"/>
      <c r="K21" s="4">
        <v>202</v>
      </c>
      <c r="L21" s="4">
        <v>2</v>
      </c>
      <c r="M21" s="4">
        <v>3</v>
      </c>
      <c r="N21" s="4" t="s">
        <v>3</v>
      </c>
      <c r="O21" s="4">
        <v>2</v>
      </c>
      <c r="P21" s="4"/>
    </row>
    <row r="22" spans="1:16" ht="12.75">
      <c r="A22" s="4">
        <v>50</v>
      </c>
      <c r="B22" s="4">
        <v>0</v>
      </c>
      <c r="C22" s="4">
        <v>0</v>
      </c>
      <c r="D22" s="4">
        <v>1</v>
      </c>
      <c r="E22" s="4">
        <v>222</v>
      </c>
      <c r="F22" s="4">
        <v>0</v>
      </c>
      <c r="G22" s="4" t="s">
        <v>302</v>
      </c>
      <c r="H22" s="4" t="s">
        <v>303</v>
      </c>
      <c r="I22" s="4"/>
      <c r="J22" s="4"/>
      <c r="K22" s="4">
        <v>222</v>
      </c>
      <c r="L22" s="4">
        <v>3</v>
      </c>
      <c r="M22" s="4">
        <v>3</v>
      </c>
      <c r="N22" s="4" t="s">
        <v>3</v>
      </c>
      <c r="O22" s="4">
        <v>2</v>
      </c>
      <c r="P22" s="4"/>
    </row>
    <row r="23" spans="1:16" ht="12.75">
      <c r="A23" s="4">
        <v>50</v>
      </c>
      <c r="B23" s="4">
        <v>0</v>
      </c>
      <c r="C23" s="4">
        <v>0</v>
      </c>
      <c r="D23" s="4">
        <v>1</v>
      </c>
      <c r="E23" s="4">
        <v>216</v>
      </c>
      <c r="F23" s="4">
        <v>0</v>
      </c>
      <c r="G23" s="4" t="s">
        <v>304</v>
      </c>
      <c r="H23" s="4" t="s">
        <v>305</v>
      </c>
      <c r="I23" s="4"/>
      <c r="J23" s="4"/>
      <c r="K23" s="4">
        <v>216</v>
      </c>
      <c r="L23" s="4">
        <v>4</v>
      </c>
      <c r="M23" s="4">
        <v>3</v>
      </c>
      <c r="N23" s="4" t="s">
        <v>3</v>
      </c>
      <c r="O23" s="4">
        <v>2</v>
      </c>
      <c r="P23" s="4"/>
    </row>
    <row r="24" spans="1:16" ht="12.75">
      <c r="A24" s="4">
        <v>50</v>
      </c>
      <c r="B24" s="4">
        <v>0</v>
      </c>
      <c r="C24" s="4">
        <v>0</v>
      </c>
      <c r="D24" s="4">
        <v>1</v>
      </c>
      <c r="E24" s="4">
        <v>223</v>
      </c>
      <c r="F24" s="4">
        <v>0</v>
      </c>
      <c r="G24" s="4" t="s">
        <v>306</v>
      </c>
      <c r="H24" s="4" t="s">
        <v>307</v>
      </c>
      <c r="I24" s="4"/>
      <c r="J24" s="4"/>
      <c r="K24" s="4">
        <v>223</v>
      </c>
      <c r="L24" s="4">
        <v>5</v>
      </c>
      <c r="M24" s="4">
        <v>3</v>
      </c>
      <c r="N24" s="4" t="s">
        <v>3</v>
      </c>
      <c r="O24" s="4">
        <v>2</v>
      </c>
      <c r="P24" s="4"/>
    </row>
    <row r="25" spans="1:16" ht="12.75">
      <c r="A25" s="4">
        <v>50</v>
      </c>
      <c r="B25" s="4">
        <v>0</v>
      </c>
      <c r="C25" s="4">
        <v>0</v>
      </c>
      <c r="D25" s="4">
        <v>1</v>
      </c>
      <c r="E25" s="4">
        <v>203</v>
      </c>
      <c r="F25" s="4">
        <v>2896.48</v>
      </c>
      <c r="G25" s="4" t="s">
        <v>308</v>
      </c>
      <c r="H25" s="4" t="s">
        <v>309</v>
      </c>
      <c r="I25" s="4"/>
      <c r="J25" s="4"/>
      <c r="K25" s="4">
        <v>203</v>
      </c>
      <c r="L25" s="4">
        <v>6</v>
      </c>
      <c r="M25" s="4">
        <v>3</v>
      </c>
      <c r="N25" s="4" t="s">
        <v>3</v>
      </c>
      <c r="O25" s="4">
        <v>2</v>
      </c>
      <c r="P25" s="4"/>
    </row>
    <row r="26" spans="1:16" ht="12.75">
      <c r="A26" s="4">
        <v>50</v>
      </c>
      <c r="B26" s="4">
        <v>0</v>
      </c>
      <c r="C26" s="4">
        <v>0</v>
      </c>
      <c r="D26" s="4">
        <v>1</v>
      </c>
      <c r="E26" s="4">
        <v>204</v>
      </c>
      <c r="F26" s="4">
        <v>381.25</v>
      </c>
      <c r="G26" s="4" t="s">
        <v>310</v>
      </c>
      <c r="H26" s="4" t="s">
        <v>311</v>
      </c>
      <c r="I26" s="4"/>
      <c r="J26" s="4"/>
      <c r="K26" s="4">
        <v>204</v>
      </c>
      <c r="L26" s="4">
        <v>7</v>
      </c>
      <c r="M26" s="4">
        <v>3</v>
      </c>
      <c r="N26" s="4" t="s">
        <v>3</v>
      </c>
      <c r="O26" s="4">
        <v>2</v>
      </c>
      <c r="P26" s="4"/>
    </row>
    <row r="27" spans="1:16" ht="12.75">
      <c r="A27" s="4">
        <v>50</v>
      </c>
      <c r="B27" s="4">
        <v>0</v>
      </c>
      <c r="C27" s="4">
        <v>0</v>
      </c>
      <c r="D27" s="4">
        <v>1</v>
      </c>
      <c r="E27" s="4">
        <v>205</v>
      </c>
      <c r="F27" s="4">
        <v>24196.51</v>
      </c>
      <c r="G27" s="4" t="s">
        <v>312</v>
      </c>
      <c r="H27" s="4" t="s">
        <v>313</v>
      </c>
      <c r="I27" s="4"/>
      <c r="J27" s="4"/>
      <c r="K27" s="4">
        <v>205</v>
      </c>
      <c r="L27" s="4">
        <v>8</v>
      </c>
      <c r="M27" s="4">
        <v>3</v>
      </c>
      <c r="N27" s="4" t="s">
        <v>3</v>
      </c>
      <c r="O27" s="4">
        <v>2</v>
      </c>
      <c r="P27" s="4"/>
    </row>
    <row r="28" spans="1:16" ht="12.75">
      <c r="A28" s="4">
        <v>50</v>
      </c>
      <c r="B28" s="4">
        <v>0</v>
      </c>
      <c r="C28" s="4">
        <v>0</v>
      </c>
      <c r="D28" s="4">
        <v>1</v>
      </c>
      <c r="E28" s="4">
        <v>214</v>
      </c>
      <c r="F28" s="4">
        <v>314821.57</v>
      </c>
      <c r="G28" s="4" t="s">
        <v>314</v>
      </c>
      <c r="H28" s="4" t="s">
        <v>315</v>
      </c>
      <c r="I28" s="4"/>
      <c r="J28" s="4"/>
      <c r="K28" s="4">
        <v>214</v>
      </c>
      <c r="L28" s="4">
        <v>9</v>
      </c>
      <c r="M28" s="4">
        <v>3</v>
      </c>
      <c r="N28" s="4" t="s">
        <v>3</v>
      </c>
      <c r="O28" s="4">
        <v>2</v>
      </c>
      <c r="P28" s="4"/>
    </row>
    <row r="29" spans="1:16" ht="12.75">
      <c r="A29" s="4">
        <v>50</v>
      </c>
      <c r="B29" s="4">
        <v>0</v>
      </c>
      <c r="C29" s="4">
        <v>0</v>
      </c>
      <c r="D29" s="4">
        <v>1</v>
      </c>
      <c r="E29" s="4">
        <v>215</v>
      </c>
      <c r="F29" s="4">
        <v>0</v>
      </c>
      <c r="G29" s="4" t="s">
        <v>316</v>
      </c>
      <c r="H29" s="4" t="s">
        <v>317</v>
      </c>
      <c r="I29" s="4"/>
      <c r="J29" s="4"/>
      <c r="K29" s="4">
        <v>215</v>
      </c>
      <c r="L29" s="4">
        <v>10</v>
      </c>
      <c r="M29" s="4">
        <v>3</v>
      </c>
      <c r="N29" s="4" t="s">
        <v>3</v>
      </c>
      <c r="O29" s="4">
        <v>2</v>
      </c>
      <c r="P29" s="4"/>
    </row>
    <row r="30" spans="1:16" ht="12.75">
      <c r="A30" s="4">
        <v>50</v>
      </c>
      <c r="B30" s="4">
        <v>0</v>
      </c>
      <c r="C30" s="4">
        <v>0</v>
      </c>
      <c r="D30" s="4">
        <v>1</v>
      </c>
      <c r="E30" s="4">
        <v>217</v>
      </c>
      <c r="F30" s="4">
        <v>0</v>
      </c>
      <c r="G30" s="4" t="s">
        <v>318</v>
      </c>
      <c r="H30" s="4" t="s">
        <v>319</v>
      </c>
      <c r="I30" s="4"/>
      <c r="J30" s="4"/>
      <c r="K30" s="4">
        <v>217</v>
      </c>
      <c r="L30" s="4">
        <v>11</v>
      </c>
      <c r="M30" s="4">
        <v>3</v>
      </c>
      <c r="N30" s="4" t="s">
        <v>3</v>
      </c>
      <c r="O30" s="4">
        <v>2</v>
      </c>
      <c r="P30" s="4"/>
    </row>
    <row r="31" spans="1:16" ht="12.75">
      <c r="A31" s="4">
        <v>50</v>
      </c>
      <c r="B31" s="4">
        <v>0</v>
      </c>
      <c r="C31" s="4">
        <v>0</v>
      </c>
      <c r="D31" s="4">
        <v>1</v>
      </c>
      <c r="E31" s="4">
        <v>206</v>
      </c>
      <c r="F31" s="4">
        <v>0</v>
      </c>
      <c r="G31" s="4" t="s">
        <v>320</v>
      </c>
      <c r="H31" s="4" t="s">
        <v>321</v>
      </c>
      <c r="I31" s="4"/>
      <c r="J31" s="4"/>
      <c r="K31" s="4">
        <v>206</v>
      </c>
      <c r="L31" s="4">
        <v>12</v>
      </c>
      <c r="M31" s="4">
        <v>3</v>
      </c>
      <c r="N31" s="4" t="s">
        <v>3</v>
      </c>
      <c r="O31" s="4">
        <v>2</v>
      </c>
      <c r="P31" s="4"/>
    </row>
    <row r="32" spans="1:16" ht="12.75">
      <c r="A32" s="4">
        <v>50</v>
      </c>
      <c r="B32" s="4">
        <v>0</v>
      </c>
      <c r="C32" s="4">
        <v>0</v>
      </c>
      <c r="D32" s="4">
        <v>1</v>
      </c>
      <c r="E32" s="4">
        <v>207</v>
      </c>
      <c r="F32" s="4">
        <v>2768.7345397</v>
      </c>
      <c r="G32" s="4" t="s">
        <v>322</v>
      </c>
      <c r="H32" s="4" t="s">
        <v>323</v>
      </c>
      <c r="I32" s="4"/>
      <c r="J32" s="4"/>
      <c r="K32" s="4">
        <v>207</v>
      </c>
      <c r="L32" s="4">
        <v>13</v>
      </c>
      <c r="M32" s="4">
        <v>3</v>
      </c>
      <c r="N32" s="4" t="s">
        <v>3</v>
      </c>
      <c r="O32" s="4">
        <v>-1</v>
      </c>
      <c r="P32" s="4"/>
    </row>
    <row r="33" spans="1:16" ht="12.75">
      <c r="A33" s="4">
        <v>50</v>
      </c>
      <c r="B33" s="4">
        <v>0</v>
      </c>
      <c r="C33" s="4">
        <v>0</v>
      </c>
      <c r="D33" s="4">
        <v>1</v>
      </c>
      <c r="E33" s="4">
        <v>208</v>
      </c>
      <c r="F33" s="4">
        <v>44.67669325</v>
      </c>
      <c r="G33" s="4" t="s">
        <v>324</v>
      </c>
      <c r="H33" s="4" t="s">
        <v>325</v>
      </c>
      <c r="I33" s="4"/>
      <c r="J33" s="4"/>
      <c r="K33" s="4">
        <v>208</v>
      </c>
      <c r="L33" s="4">
        <v>14</v>
      </c>
      <c r="M33" s="4">
        <v>3</v>
      </c>
      <c r="N33" s="4" t="s">
        <v>3</v>
      </c>
      <c r="O33" s="4">
        <v>-1</v>
      </c>
      <c r="P33" s="4"/>
    </row>
    <row r="34" spans="1:16" ht="12.75">
      <c r="A34" s="4">
        <v>50</v>
      </c>
      <c r="B34" s="4">
        <v>0</v>
      </c>
      <c r="C34" s="4">
        <v>0</v>
      </c>
      <c r="D34" s="4">
        <v>1</v>
      </c>
      <c r="E34" s="4">
        <v>209</v>
      </c>
      <c r="F34" s="4">
        <v>0</v>
      </c>
      <c r="G34" s="4" t="s">
        <v>326</v>
      </c>
      <c r="H34" s="4" t="s">
        <v>327</v>
      </c>
      <c r="I34" s="4"/>
      <c r="J34" s="4"/>
      <c r="K34" s="4">
        <v>209</v>
      </c>
      <c r="L34" s="4">
        <v>15</v>
      </c>
      <c r="M34" s="4">
        <v>3</v>
      </c>
      <c r="N34" s="4" t="s">
        <v>3</v>
      </c>
      <c r="O34" s="4">
        <v>2</v>
      </c>
      <c r="P34" s="4"/>
    </row>
    <row r="35" spans="1:16" ht="12.75">
      <c r="A35" s="4">
        <v>50</v>
      </c>
      <c r="B35" s="4">
        <v>0</v>
      </c>
      <c r="C35" s="4">
        <v>0</v>
      </c>
      <c r="D35" s="4">
        <v>1</v>
      </c>
      <c r="E35" s="4">
        <v>210</v>
      </c>
      <c r="F35" s="4">
        <v>24428.37</v>
      </c>
      <c r="G35" s="4" t="s">
        <v>328</v>
      </c>
      <c r="H35" s="4" t="s">
        <v>329</v>
      </c>
      <c r="I35" s="4"/>
      <c r="J35" s="4"/>
      <c r="K35" s="4">
        <v>210</v>
      </c>
      <c r="L35" s="4">
        <v>16</v>
      </c>
      <c r="M35" s="4">
        <v>3</v>
      </c>
      <c r="N35" s="4" t="s">
        <v>3</v>
      </c>
      <c r="O35" s="4">
        <v>2</v>
      </c>
      <c r="P35" s="4"/>
    </row>
    <row r="36" spans="1:16" ht="12.75">
      <c r="A36" s="4">
        <v>50</v>
      </c>
      <c r="B36" s="4">
        <v>0</v>
      </c>
      <c r="C36" s="4">
        <v>0</v>
      </c>
      <c r="D36" s="4">
        <v>1</v>
      </c>
      <c r="E36" s="4">
        <v>211</v>
      </c>
      <c r="F36" s="4">
        <v>12937.82</v>
      </c>
      <c r="G36" s="4" t="s">
        <v>330</v>
      </c>
      <c r="H36" s="4" t="s">
        <v>331</v>
      </c>
      <c r="I36" s="4"/>
      <c r="J36" s="4"/>
      <c r="K36" s="4">
        <v>211</v>
      </c>
      <c r="L36" s="4">
        <v>17</v>
      </c>
      <c r="M36" s="4">
        <v>3</v>
      </c>
      <c r="N36" s="4" t="s">
        <v>3</v>
      </c>
      <c r="O36" s="4">
        <v>2</v>
      </c>
      <c r="P36" s="4"/>
    </row>
    <row r="37" spans="1:16" ht="12.75">
      <c r="A37" s="4">
        <v>50</v>
      </c>
      <c r="B37" s="4">
        <v>0</v>
      </c>
      <c r="C37" s="4">
        <v>0</v>
      </c>
      <c r="D37" s="4">
        <v>1</v>
      </c>
      <c r="E37" s="4">
        <v>224</v>
      </c>
      <c r="F37" s="4">
        <v>314821.57</v>
      </c>
      <c r="G37" s="4" t="s">
        <v>332</v>
      </c>
      <c r="H37" s="4" t="s">
        <v>333</v>
      </c>
      <c r="I37" s="4"/>
      <c r="J37" s="4"/>
      <c r="K37" s="4">
        <v>224</v>
      </c>
      <c r="L37" s="4">
        <v>18</v>
      </c>
      <c r="M37" s="4">
        <v>3</v>
      </c>
      <c r="N37" s="4" t="s">
        <v>3</v>
      </c>
      <c r="O37" s="4">
        <v>2</v>
      </c>
      <c r="P37" s="4"/>
    </row>
    <row r="39" ht="12.75">
      <c r="A39">
        <v>-1</v>
      </c>
    </row>
    <row r="42" spans="1:15" ht="12.75">
      <c r="A42" s="3">
        <v>75</v>
      </c>
      <c r="B42" s="3" t="s">
        <v>415</v>
      </c>
      <c r="C42" s="3">
        <v>2017</v>
      </c>
      <c r="D42" s="3">
        <v>0</v>
      </c>
      <c r="E42" s="3">
        <v>1</v>
      </c>
      <c r="F42" s="3">
        <v>0</v>
      </c>
      <c r="G42" s="3">
        <v>0</v>
      </c>
      <c r="H42" s="3">
        <v>1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24182268</v>
      </c>
      <c r="O42" s="3">
        <v>1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B29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6" ht="12.75">
      <c r="A1">
        <f>ROW(Source!A25)</f>
        <v>25</v>
      </c>
      <c r="B1">
        <v>24182268</v>
      </c>
      <c r="C1">
        <v>24182314</v>
      </c>
      <c r="D1">
        <v>9914874</v>
      </c>
      <c r="E1">
        <v>1</v>
      </c>
      <c r="F1">
        <v>1</v>
      </c>
      <c r="G1">
        <v>1</v>
      </c>
      <c r="H1">
        <v>1</v>
      </c>
      <c r="I1" t="s">
        <v>417</v>
      </c>
      <c r="K1" t="s">
        <v>418</v>
      </c>
      <c r="L1">
        <v>1191</v>
      </c>
      <c r="N1">
        <v>1013</v>
      </c>
      <c r="O1" t="s">
        <v>419</v>
      </c>
      <c r="P1" t="s">
        <v>419</v>
      </c>
      <c r="Q1">
        <v>1</v>
      </c>
      <c r="W1">
        <v>0</v>
      </c>
      <c r="X1">
        <v>1617615494</v>
      </c>
      <c r="Y1">
        <v>11.39</v>
      </c>
      <c r="AA1">
        <v>0</v>
      </c>
      <c r="AB1">
        <v>0</v>
      </c>
      <c r="AC1">
        <v>0</v>
      </c>
      <c r="AD1">
        <v>7.58</v>
      </c>
      <c r="AE1">
        <v>0</v>
      </c>
      <c r="AF1">
        <v>0</v>
      </c>
      <c r="AG1">
        <v>0</v>
      </c>
      <c r="AH1">
        <v>7.58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T1">
        <v>11.39</v>
      </c>
      <c r="AV1">
        <v>1</v>
      </c>
      <c r="AW1">
        <v>2</v>
      </c>
      <c r="AX1">
        <v>24182318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Y1*Source!I25</f>
        <v>9.49926</v>
      </c>
      <c r="CY1">
        <f>AD1</f>
        <v>7.58</v>
      </c>
      <c r="CZ1">
        <f>AH1</f>
        <v>7.58</v>
      </c>
      <c r="DA1">
        <f>AL1</f>
        <v>1</v>
      </c>
      <c r="DB1">
        <v>0</v>
      </c>
    </row>
    <row r="2" spans="1:106" ht="12.75">
      <c r="A2">
        <f>ROW(Source!A25)</f>
        <v>25</v>
      </c>
      <c r="B2">
        <v>24182268</v>
      </c>
      <c r="C2">
        <v>24182314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28</v>
      </c>
      <c r="K2" t="s">
        <v>420</v>
      </c>
      <c r="L2">
        <v>608254</v>
      </c>
      <c r="N2">
        <v>1013</v>
      </c>
      <c r="O2" t="s">
        <v>421</v>
      </c>
      <c r="P2" t="s">
        <v>421</v>
      </c>
      <c r="Q2">
        <v>1</v>
      </c>
      <c r="W2">
        <v>0</v>
      </c>
      <c r="X2">
        <v>-185737400</v>
      </c>
      <c r="Y2">
        <v>0.13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T2">
        <v>0.13</v>
      </c>
      <c r="AV2">
        <v>2</v>
      </c>
      <c r="AW2">
        <v>2</v>
      </c>
      <c r="AX2">
        <v>24182319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Y2*Source!I25</f>
        <v>0.10842</v>
      </c>
      <c r="CY2">
        <f>AD2</f>
        <v>0</v>
      </c>
      <c r="CZ2">
        <f>AH2</f>
        <v>0</v>
      </c>
      <c r="DA2">
        <f>AL2</f>
        <v>1</v>
      </c>
      <c r="DB2">
        <v>0</v>
      </c>
    </row>
    <row r="3" spans="1:106" ht="12.75">
      <c r="A3">
        <f>ROW(Source!A25)</f>
        <v>25</v>
      </c>
      <c r="B3">
        <v>24182268</v>
      </c>
      <c r="C3">
        <v>24182314</v>
      </c>
      <c r="D3">
        <v>19851747</v>
      </c>
      <c r="E3">
        <v>1</v>
      </c>
      <c r="F3">
        <v>1</v>
      </c>
      <c r="G3">
        <v>1</v>
      </c>
      <c r="H3">
        <v>2</v>
      </c>
      <c r="I3" t="s">
        <v>422</v>
      </c>
      <c r="J3" t="s">
        <v>423</v>
      </c>
      <c r="K3" t="s">
        <v>424</v>
      </c>
      <c r="L3">
        <v>1368</v>
      </c>
      <c r="N3">
        <v>1011</v>
      </c>
      <c r="O3" t="s">
        <v>425</v>
      </c>
      <c r="P3" t="s">
        <v>425</v>
      </c>
      <c r="Q3">
        <v>1</v>
      </c>
      <c r="W3">
        <v>0</v>
      </c>
      <c r="X3">
        <v>-159441317</v>
      </c>
      <c r="Y3">
        <v>0.13</v>
      </c>
      <c r="AA3">
        <v>0</v>
      </c>
      <c r="AB3">
        <v>37.34</v>
      </c>
      <c r="AC3">
        <v>13.12</v>
      </c>
      <c r="AD3">
        <v>0</v>
      </c>
      <c r="AE3">
        <v>0</v>
      </c>
      <c r="AF3">
        <v>37.34</v>
      </c>
      <c r="AG3">
        <v>13.12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T3">
        <v>0.13</v>
      </c>
      <c r="AV3">
        <v>0</v>
      </c>
      <c r="AW3">
        <v>2</v>
      </c>
      <c r="AX3">
        <v>24182320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Y3*Source!I25</f>
        <v>0.10842</v>
      </c>
      <c r="CY3">
        <f>AB3</f>
        <v>37.34</v>
      </c>
      <c r="CZ3">
        <f>AF3</f>
        <v>37.34</v>
      </c>
      <c r="DA3">
        <f>AJ3</f>
        <v>1</v>
      </c>
      <c r="DB3">
        <v>0</v>
      </c>
    </row>
    <row r="4" spans="1:106" ht="12.75">
      <c r="A4">
        <f>ROW(Source!A26)</f>
        <v>26</v>
      </c>
      <c r="B4">
        <v>24182268</v>
      </c>
      <c r="C4">
        <v>24182322</v>
      </c>
      <c r="D4">
        <v>9914874</v>
      </c>
      <c r="E4">
        <v>1</v>
      </c>
      <c r="F4">
        <v>1</v>
      </c>
      <c r="G4">
        <v>1</v>
      </c>
      <c r="H4">
        <v>1</v>
      </c>
      <c r="I4" t="s">
        <v>417</v>
      </c>
      <c r="K4" t="s">
        <v>418</v>
      </c>
      <c r="L4">
        <v>1191</v>
      </c>
      <c r="N4">
        <v>1013</v>
      </c>
      <c r="O4" t="s">
        <v>419</v>
      </c>
      <c r="P4" t="s">
        <v>419</v>
      </c>
      <c r="Q4">
        <v>1</v>
      </c>
      <c r="W4">
        <v>0</v>
      </c>
      <c r="X4">
        <v>1617615494</v>
      </c>
      <c r="Y4">
        <v>35.49</v>
      </c>
      <c r="AA4">
        <v>0</v>
      </c>
      <c r="AB4">
        <v>0</v>
      </c>
      <c r="AC4">
        <v>0</v>
      </c>
      <c r="AD4">
        <v>7.58</v>
      </c>
      <c r="AE4">
        <v>0</v>
      </c>
      <c r="AF4">
        <v>0</v>
      </c>
      <c r="AG4">
        <v>0</v>
      </c>
      <c r="AH4">
        <v>7.58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T4">
        <v>35.49</v>
      </c>
      <c r="AV4">
        <v>1</v>
      </c>
      <c r="AW4">
        <v>2</v>
      </c>
      <c r="AX4">
        <v>24182326</v>
      </c>
      <c r="AY4">
        <v>1</v>
      </c>
      <c r="AZ4">
        <v>0</v>
      </c>
      <c r="BA4">
        <v>5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Y4*Source!I26</f>
        <v>34.88667</v>
      </c>
      <c r="CY4">
        <f>AD4</f>
        <v>7.58</v>
      </c>
      <c r="CZ4">
        <f>AH4</f>
        <v>7.58</v>
      </c>
      <c r="DA4">
        <f>AL4</f>
        <v>1</v>
      </c>
      <c r="DB4">
        <v>0</v>
      </c>
    </row>
    <row r="5" spans="1:106" ht="12.75">
      <c r="A5">
        <f>ROW(Source!A26)</f>
        <v>26</v>
      </c>
      <c r="B5">
        <v>24182268</v>
      </c>
      <c r="C5">
        <v>24182322</v>
      </c>
      <c r="D5">
        <v>121548</v>
      </c>
      <c r="E5">
        <v>1</v>
      </c>
      <c r="F5">
        <v>1</v>
      </c>
      <c r="G5">
        <v>1</v>
      </c>
      <c r="H5">
        <v>1</v>
      </c>
      <c r="I5" t="s">
        <v>28</v>
      </c>
      <c r="K5" t="s">
        <v>420</v>
      </c>
      <c r="L5">
        <v>608254</v>
      </c>
      <c r="N5">
        <v>1013</v>
      </c>
      <c r="O5" t="s">
        <v>421</v>
      </c>
      <c r="P5" t="s">
        <v>421</v>
      </c>
      <c r="Q5">
        <v>1</v>
      </c>
      <c r="W5">
        <v>0</v>
      </c>
      <c r="X5">
        <v>-185737400</v>
      </c>
      <c r="Y5">
        <v>0.13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T5">
        <v>0.13</v>
      </c>
      <c r="AV5">
        <v>2</v>
      </c>
      <c r="AW5">
        <v>2</v>
      </c>
      <c r="AX5">
        <v>24182327</v>
      </c>
      <c r="AY5">
        <v>1</v>
      </c>
      <c r="AZ5">
        <v>0</v>
      </c>
      <c r="BA5">
        <v>6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Y5*Source!I26</f>
        <v>0.12779000000000001</v>
      </c>
      <c r="CY5">
        <f>AD5</f>
        <v>0</v>
      </c>
      <c r="CZ5">
        <f>AH5</f>
        <v>0</v>
      </c>
      <c r="DA5">
        <f>AL5</f>
        <v>1</v>
      </c>
      <c r="DB5">
        <v>0</v>
      </c>
    </row>
    <row r="6" spans="1:106" ht="12.75">
      <c r="A6">
        <f>ROW(Source!A26)</f>
        <v>26</v>
      </c>
      <c r="B6">
        <v>24182268</v>
      </c>
      <c r="C6">
        <v>24182322</v>
      </c>
      <c r="D6">
        <v>19851747</v>
      </c>
      <c r="E6">
        <v>1</v>
      </c>
      <c r="F6">
        <v>1</v>
      </c>
      <c r="G6">
        <v>1</v>
      </c>
      <c r="H6">
        <v>2</v>
      </c>
      <c r="I6" t="s">
        <v>422</v>
      </c>
      <c r="J6" t="s">
        <v>423</v>
      </c>
      <c r="K6" t="s">
        <v>424</v>
      </c>
      <c r="L6">
        <v>1368</v>
      </c>
      <c r="N6">
        <v>1011</v>
      </c>
      <c r="O6" t="s">
        <v>425</v>
      </c>
      <c r="P6" t="s">
        <v>425</v>
      </c>
      <c r="Q6">
        <v>1</v>
      </c>
      <c r="W6">
        <v>0</v>
      </c>
      <c r="X6">
        <v>-159441317</v>
      </c>
      <c r="Y6">
        <v>0.13</v>
      </c>
      <c r="AA6">
        <v>0</v>
      </c>
      <c r="AB6">
        <v>37.34</v>
      </c>
      <c r="AC6">
        <v>13.12</v>
      </c>
      <c r="AD6">
        <v>0</v>
      </c>
      <c r="AE6">
        <v>0</v>
      </c>
      <c r="AF6">
        <v>37.34</v>
      </c>
      <c r="AG6">
        <v>13.12</v>
      </c>
      <c r="AH6">
        <v>0</v>
      </c>
      <c r="AI6">
        <v>1</v>
      </c>
      <c r="AJ6">
        <v>1</v>
      </c>
      <c r="AK6">
        <v>1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T6">
        <v>0.13</v>
      </c>
      <c r="AV6">
        <v>0</v>
      </c>
      <c r="AW6">
        <v>2</v>
      </c>
      <c r="AX6">
        <v>24182328</v>
      </c>
      <c r="AY6">
        <v>1</v>
      </c>
      <c r="AZ6">
        <v>0</v>
      </c>
      <c r="BA6">
        <v>7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Y6*Source!I26</f>
        <v>0.12779000000000001</v>
      </c>
      <c r="CY6">
        <f>AB6</f>
        <v>37.34</v>
      </c>
      <c r="CZ6">
        <f>AF6</f>
        <v>37.34</v>
      </c>
      <c r="DA6">
        <f>AJ6</f>
        <v>1</v>
      </c>
      <c r="DB6">
        <v>0</v>
      </c>
    </row>
    <row r="7" spans="1:106" ht="12.75">
      <c r="A7">
        <f>ROW(Source!A27)</f>
        <v>27</v>
      </c>
      <c r="B7">
        <v>24182268</v>
      </c>
      <c r="C7">
        <v>24182330</v>
      </c>
      <c r="D7">
        <v>9915005</v>
      </c>
      <c r="E7">
        <v>1</v>
      </c>
      <c r="F7">
        <v>1</v>
      </c>
      <c r="G7">
        <v>1</v>
      </c>
      <c r="H7">
        <v>1</v>
      </c>
      <c r="I7" t="s">
        <v>426</v>
      </c>
      <c r="K7" t="s">
        <v>427</v>
      </c>
      <c r="L7">
        <v>1191</v>
      </c>
      <c r="N7">
        <v>1013</v>
      </c>
      <c r="O7" t="s">
        <v>419</v>
      </c>
      <c r="P7" t="s">
        <v>419</v>
      </c>
      <c r="Q7">
        <v>1</v>
      </c>
      <c r="W7">
        <v>0</v>
      </c>
      <c r="X7">
        <v>-937125876</v>
      </c>
      <c r="Y7">
        <v>69.87</v>
      </c>
      <c r="AA7">
        <v>0</v>
      </c>
      <c r="AB7">
        <v>0</v>
      </c>
      <c r="AC7">
        <v>0</v>
      </c>
      <c r="AD7">
        <v>8.29</v>
      </c>
      <c r="AE7">
        <v>0</v>
      </c>
      <c r="AF7">
        <v>0</v>
      </c>
      <c r="AG7">
        <v>0</v>
      </c>
      <c r="AH7">
        <v>8.29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T7">
        <v>69.87</v>
      </c>
      <c r="AV7">
        <v>1</v>
      </c>
      <c r="AW7">
        <v>2</v>
      </c>
      <c r="AX7">
        <v>24182334</v>
      </c>
      <c r="AY7">
        <v>1</v>
      </c>
      <c r="AZ7">
        <v>0</v>
      </c>
      <c r="BA7">
        <v>9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Y7*Source!I27</f>
        <v>1.8166200000000001</v>
      </c>
      <c r="CY7">
        <f>AD7</f>
        <v>8.29</v>
      </c>
      <c r="CZ7">
        <f>AH7</f>
        <v>8.29</v>
      </c>
      <c r="DA7">
        <f>AL7</f>
        <v>1</v>
      </c>
      <c r="DB7">
        <v>0</v>
      </c>
    </row>
    <row r="8" spans="1:106" ht="12.75">
      <c r="A8">
        <f>ROW(Source!A27)</f>
        <v>27</v>
      </c>
      <c r="B8">
        <v>24182268</v>
      </c>
      <c r="C8">
        <v>24182330</v>
      </c>
      <c r="D8">
        <v>121548</v>
      </c>
      <c r="E8">
        <v>1</v>
      </c>
      <c r="F8">
        <v>1</v>
      </c>
      <c r="G8">
        <v>1</v>
      </c>
      <c r="H8">
        <v>1</v>
      </c>
      <c r="I8" t="s">
        <v>28</v>
      </c>
      <c r="K8" t="s">
        <v>420</v>
      </c>
      <c r="L8">
        <v>608254</v>
      </c>
      <c r="N8">
        <v>1013</v>
      </c>
      <c r="O8" t="s">
        <v>421</v>
      </c>
      <c r="P8" t="s">
        <v>421</v>
      </c>
      <c r="Q8">
        <v>1</v>
      </c>
      <c r="W8">
        <v>0</v>
      </c>
      <c r="X8">
        <v>-185737400</v>
      </c>
      <c r="Y8">
        <v>1.44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T8">
        <v>1.44</v>
      </c>
      <c r="AV8">
        <v>2</v>
      </c>
      <c r="AW8">
        <v>2</v>
      </c>
      <c r="AX8">
        <v>24182335</v>
      </c>
      <c r="AY8">
        <v>1</v>
      </c>
      <c r="AZ8">
        <v>0</v>
      </c>
      <c r="BA8">
        <v>10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Y8*Source!I27</f>
        <v>0.037439999999999994</v>
      </c>
      <c r="CY8">
        <f>AD8</f>
        <v>0</v>
      </c>
      <c r="CZ8">
        <f>AH8</f>
        <v>0</v>
      </c>
      <c r="DA8">
        <f>AL8</f>
        <v>1</v>
      </c>
      <c r="DB8">
        <v>0</v>
      </c>
    </row>
    <row r="9" spans="1:106" ht="12.75">
      <c r="A9">
        <f>ROW(Source!A27)</f>
        <v>27</v>
      </c>
      <c r="B9">
        <v>24182268</v>
      </c>
      <c r="C9">
        <v>24182330</v>
      </c>
      <c r="D9">
        <v>19851747</v>
      </c>
      <c r="E9">
        <v>1</v>
      </c>
      <c r="F9">
        <v>1</v>
      </c>
      <c r="G9">
        <v>1</v>
      </c>
      <c r="H9">
        <v>2</v>
      </c>
      <c r="I9" t="s">
        <v>422</v>
      </c>
      <c r="J9" t="s">
        <v>423</v>
      </c>
      <c r="K9" t="s">
        <v>424</v>
      </c>
      <c r="L9">
        <v>1368</v>
      </c>
      <c r="N9">
        <v>1011</v>
      </c>
      <c r="O9" t="s">
        <v>425</v>
      </c>
      <c r="P9" t="s">
        <v>425</v>
      </c>
      <c r="Q9">
        <v>1</v>
      </c>
      <c r="W9">
        <v>0</v>
      </c>
      <c r="X9">
        <v>-159441317</v>
      </c>
      <c r="Y9">
        <v>1.44</v>
      </c>
      <c r="AA9">
        <v>0</v>
      </c>
      <c r="AB9">
        <v>37.34</v>
      </c>
      <c r="AC9">
        <v>13.12</v>
      </c>
      <c r="AD9">
        <v>0</v>
      </c>
      <c r="AE9">
        <v>0</v>
      </c>
      <c r="AF9">
        <v>37.34</v>
      </c>
      <c r="AG9">
        <v>13.12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T9">
        <v>1.44</v>
      </c>
      <c r="AV9">
        <v>0</v>
      </c>
      <c r="AW9">
        <v>2</v>
      </c>
      <c r="AX9">
        <v>24182336</v>
      </c>
      <c r="AY9">
        <v>1</v>
      </c>
      <c r="AZ9">
        <v>0</v>
      </c>
      <c r="BA9">
        <v>11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Y9*Source!I27</f>
        <v>0.037439999999999994</v>
      </c>
      <c r="CY9">
        <f>AB9</f>
        <v>37.34</v>
      </c>
      <c r="CZ9">
        <f>AF9</f>
        <v>37.34</v>
      </c>
      <c r="DA9">
        <f>AJ9</f>
        <v>1</v>
      </c>
      <c r="DB9">
        <v>0</v>
      </c>
    </row>
    <row r="10" spans="1:106" ht="12.75">
      <c r="A10">
        <f>ROW(Source!A28)</f>
        <v>28</v>
      </c>
      <c r="B10">
        <v>24182268</v>
      </c>
      <c r="C10">
        <v>24182338</v>
      </c>
      <c r="D10">
        <v>9914874</v>
      </c>
      <c r="E10">
        <v>1</v>
      </c>
      <c r="F10">
        <v>1</v>
      </c>
      <c r="G10">
        <v>1</v>
      </c>
      <c r="H10">
        <v>1</v>
      </c>
      <c r="I10" t="s">
        <v>417</v>
      </c>
      <c r="K10" t="s">
        <v>418</v>
      </c>
      <c r="L10">
        <v>1191</v>
      </c>
      <c r="N10">
        <v>1013</v>
      </c>
      <c r="O10" t="s">
        <v>419</v>
      </c>
      <c r="P10" t="s">
        <v>419</v>
      </c>
      <c r="Q10">
        <v>1</v>
      </c>
      <c r="W10">
        <v>0</v>
      </c>
      <c r="X10">
        <v>1617615494</v>
      </c>
      <c r="Y10">
        <v>3.77</v>
      </c>
      <c r="AA10">
        <v>0</v>
      </c>
      <c r="AB10">
        <v>0</v>
      </c>
      <c r="AC10">
        <v>0</v>
      </c>
      <c r="AD10">
        <v>7.58</v>
      </c>
      <c r="AE10">
        <v>0</v>
      </c>
      <c r="AF10">
        <v>0</v>
      </c>
      <c r="AG10">
        <v>0</v>
      </c>
      <c r="AH10">
        <v>7.58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T10">
        <v>3.77</v>
      </c>
      <c r="AV10">
        <v>1</v>
      </c>
      <c r="AW10">
        <v>2</v>
      </c>
      <c r="AX10">
        <v>24182341</v>
      </c>
      <c r="AY10">
        <v>1</v>
      </c>
      <c r="AZ10">
        <v>0</v>
      </c>
      <c r="BA10">
        <v>13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Y10*Source!I28</f>
        <v>7.125299999999999</v>
      </c>
      <c r="CY10">
        <f>AD10</f>
        <v>7.58</v>
      </c>
      <c r="CZ10">
        <f>AH10</f>
        <v>7.58</v>
      </c>
      <c r="DA10">
        <f>AL10</f>
        <v>1</v>
      </c>
      <c r="DB10">
        <v>0</v>
      </c>
    </row>
    <row r="11" spans="1:106" ht="12.75">
      <c r="A11">
        <f>ROW(Source!A28)</f>
        <v>28</v>
      </c>
      <c r="B11">
        <v>24182268</v>
      </c>
      <c r="C11">
        <v>24182338</v>
      </c>
      <c r="D11">
        <v>121548</v>
      </c>
      <c r="E11">
        <v>1</v>
      </c>
      <c r="F11">
        <v>1</v>
      </c>
      <c r="G11">
        <v>1</v>
      </c>
      <c r="H11">
        <v>1</v>
      </c>
      <c r="I11" t="s">
        <v>28</v>
      </c>
      <c r="K11" t="s">
        <v>420</v>
      </c>
      <c r="L11">
        <v>608254</v>
      </c>
      <c r="N11">
        <v>1013</v>
      </c>
      <c r="O11" t="s">
        <v>421</v>
      </c>
      <c r="P11" t="s">
        <v>421</v>
      </c>
      <c r="Q11">
        <v>1</v>
      </c>
      <c r="W11">
        <v>0</v>
      </c>
      <c r="X11">
        <v>-185737400</v>
      </c>
      <c r="Y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T11">
        <v>0</v>
      </c>
      <c r="AV11">
        <v>2</v>
      </c>
      <c r="AW11">
        <v>2</v>
      </c>
      <c r="AX11">
        <v>24182342</v>
      </c>
      <c r="AY11">
        <v>1</v>
      </c>
      <c r="AZ11">
        <v>0</v>
      </c>
      <c r="BA11">
        <v>14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Y11*Source!I28</f>
        <v>0</v>
      </c>
      <c r="CY11">
        <f>AD11</f>
        <v>0</v>
      </c>
      <c r="CZ11">
        <f>AH11</f>
        <v>0</v>
      </c>
      <c r="DA11">
        <f>AL11</f>
        <v>1</v>
      </c>
      <c r="DB11">
        <v>0</v>
      </c>
    </row>
    <row r="12" spans="1:106" ht="12.75">
      <c r="A12">
        <f>ROW(Source!A29)</f>
        <v>29</v>
      </c>
      <c r="B12">
        <v>24182268</v>
      </c>
      <c r="C12">
        <v>24182344</v>
      </c>
      <c r="D12">
        <v>9914940</v>
      </c>
      <c r="E12">
        <v>1</v>
      </c>
      <c r="F12">
        <v>1</v>
      </c>
      <c r="G12">
        <v>1</v>
      </c>
      <c r="H12">
        <v>1</v>
      </c>
      <c r="I12" t="s">
        <v>428</v>
      </c>
      <c r="K12" t="s">
        <v>429</v>
      </c>
      <c r="L12">
        <v>1191</v>
      </c>
      <c r="N12">
        <v>1013</v>
      </c>
      <c r="O12" t="s">
        <v>419</v>
      </c>
      <c r="P12" t="s">
        <v>419</v>
      </c>
      <c r="Q12">
        <v>1</v>
      </c>
      <c r="W12">
        <v>0</v>
      </c>
      <c r="X12">
        <v>-770963681</v>
      </c>
      <c r="Y12">
        <v>74.3</v>
      </c>
      <c r="AA12">
        <v>0</v>
      </c>
      <c r="AB12">
        <v>0</v>
      </c>
      <c r="AC12">
        <v>0</v>
      </c>
      <c r="AD12">
        <v>7.65</v>
      </c>
      <c r="AE12">
        <v>0</v>
      </c>
      <c r="AF12">
        <v>0</v>
      </c>
      <c r="AG12">
        <v>0</v>
      </c>
      <c r="AH12">
        <v>7.65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T12">
        <v>74.3</v>
      </c>
      <c r="AV12">
        <v>1</v>
      </c>
      <c r="AW12">
        <v>2</v>
      </c>
      <c r="AX12">
        <v>24182350</v>
      </c>
      <c r="AY12">
        <v>1</v>
      </c>
      <c r="AZ12">
        <v>0</v>
      </c>
      <c r="BA12">
        <v>16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Y12*Source!I29</f>
        <v>137.1578</v>
      </c>
      <c r="CY12">
        <f>AD12</f>
        <v>7.65</v>
      </c>
      <c r="CZ12">
        <f>AH12</f>
        <v>7.65</v>
      </c>
      <c r="DA12">
        <f>AL12</f>
        <v>1</v>
      </c>
      <c r="DB12">
        <v>0</v>
      </c>
    </row>
    <row r="13" spans="1:106" ht="12.75">
      <c r="A13">
        <f>ROW(Source!A29)</f>
        <v>29</v>
      </c>
      <c r="B13">
        <v>24182268</v>
      </c>
      <c r="C13">
        <v>24182344</v>
      </c>
      <c r="D13">
        <v>121548</v>
      </c>
      <c r="E13">
        <v>1</v>
      </c>
      <c r="F13">
        <v>1</v>
      </c>
      <c r="G13">
        <v>1</v>
      </c>
      <c r="H13">
        <v>1</v>
      </c>
      <c r="I13" t="s">
        <v>28</v>
      </c>
      <c r="K13" t="s">
        <v>420</v>
      </c>
      <c r="L13">
        <v>608254</v>
      </c>
      <c r="N13">
        <v>1013</v>
      </c>
      <c r="O13" t="s">
        <v>421</v>
      </c>
      <c r="P13" t="s">
        <v>421</v>
      </c>
      <c r="Q13">
        <v>1</v>
      </c>
      <c r="W13">
        <v>0</v>
      </c>
      <c r="X13">
        <v>-185737400</v>
      </c>
      <c r="Y13">
        <v>1.99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T13">
        <v>1.99</v>
      </c>
      <c r="AV13">
        <v>2</v>
      </c>
      <c r="AW13">
        <v>2</v>
      </c>
      <c r="AX13">
        <v>24182351</v>
      </c>
      <c r="AY13">
        <v>1</v>
      </c>
      <c r="AZ13">
        <v>0</v>
      </c>
      <c r="BA13">
        <v>17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Y13*Source!I29</f>
        <v>3.67354</v>
      </c>
      <c r="CY13">
        <f>AD13</f>
        <v>0</v>
      </c>
      <c r="CZ13">
        <f>AH13</f>
        <v>0</v>
      </c>
      <c r="DA13">
        <f>AL13</f>
        <v>1</v>
      </c>
      <c r="DB13">
        <v>0</v>
      </c>
    </row>
    <row r="14" spans="1:106" ht="12.75">
      <c r="A14">
        <f>ROW(Source!A29)</f>
        <v>29</v>
      </c>
      <c r="B14">
        <v>24182268</v>
      </c>
      <c r="C14">
        <v>24182344</v>
      </c>
      <c r="D14">
        <v>19851747</v>
      </c>
      <c r="E14">
        <v>1</v>
      </c>
      <c r="F14">
        <v>1</v>
      </c>
      <c r="G14">
        <v>1</v>
      </c>
      <c r="H14">
        <v>2</v>
      </c>
      <c r="I14" t="s">
        <v>422</v>
      </c>
      <c r="J14" t="s">
        <v>423</v>
      </c>
      <c r="K14" t="s">
        <v>424</v>
      </c>
      <c r="L14">
        <v>1368</v>
      </c>
      <c r="N14">
        <v>1011</v>
      </c>
      <c r="O14" t="s">
        <v>425</v>
      </c>
      <c r="P14" t="s">
        <v>425</v>
      </c>
      <c r="Q14">
        <v>1</v>
      </c>
      <c r="W14">
        <v>0</v>
      </c>
      <c r="X14">
        <v>-159441317</v>
      </c>
      <c r="Y14">
        <v>0.35</v>
      </c>
      <c r="AA14">
        <v>0</v>
      </c>
      <c r="AB14">
        <v>37.34</v>
      </c>
      <c r="AC14">
        <v>13.12</v>
      </c>
      <c r="AD14">
        <v>0</v>
      </c>
      <c r="AE14">
        <v>0</v>
      </c>
      <c r="AF14">
        <v>37.34</v>
      </c>
      <c r="AG14">
        <v>13.12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T14">
        <v>0.35</v>
      </c>
      <c r="AV14">
        <v>0</v>
      </c>
      <c r="AW14">
        <v>2</v>
      </c>
      <c r="AX14">
        <v>24182352</v>
      </c>
      <c r="AY14">
        <v>1</v>
      </c>
      <c r="AZ14">
        <v>0</v>
      </c>
      <c r="BA14">
        <v>18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Y14*Source!I29</f>
        <v>0.6461</v>
      </c>
      <c r="CY14">
        <f>AB14</f>
        <v>37.34</v>
      </c>
      <c r="CZ14">
        <f>AF14</f>
        <v>37.34</v>
      </c>
      <c r="DA14">
        <f>AJ14</f>
        <v>1</v>
      </c>
      <c r="DB14">
        <v>0</v>
      </c>
    </row>
    <row r="15" spans="1:106" ht="12.75">
      <c r="A15">
        <f>ROW(Source!A29)</f>
        <v>29</v>
      </c>
      <c r="B15">
        <v>24182268</v>
      </c>
      <c r="C15">
        <v>24182344</v>
      </c>
      <c r="D15">
        <v>19851869</v>
      </c>
      <c r="E15">
        <v>1</v>
      </c>
      <c r="F15">
        <v>1</v>
      </c>
      <c r="G15">
        <v>1</v>
      </c>
      <c r="H15">
        <v>2</v>
      </c>
      <c r="I15" t="s">
        <v>430</v>
      </c>
      <c r="J15" t="s">
        <v>431</v>
      </c>
      <c r="K15" t="s">
        <v>432</v>
      </c>
      <c r="L15">
        <v>1368</v>
      </c>
      <c r="N15">
        <v>1011</v>
      </c>
      <c r="O15" t="s">
        <v>425</v>
      </c>
      <c r="P15" t="s">
        <v>425</v>
      </c>
      <c r="Q15">
        <v>1</v>
      </c>
      <c r="W15">
        <v>0</v>
      </c>
      <c r="X15">
        <v>-1349962571</v>
      </c>
      <c r="Y15">
        <v>1.64</v>
      </c>
      <c r="AA15">
        <v>0</v>
      </c>
      <c r="AB15">
        <v>104.34</v>
      </c>
      <c r="AC15">
        <v>9.78</v>
      </c>
      <c r="AD15">
        <v>0</v>
      </c>
      <c r="AE15">
        <v>0</v>
      </c>
      <c r="AF15">
        <v>104.34</v>
      </c>
      <c r="AG15">
        <v>9.78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T15">
        <v>1.64</v>
      </c>
      <c r="AV15">
        <v>0</v>
      </c>
      <c r="AW15">
        <v>2</v>
      </c>
      <c r="AX15">
        <v>24182353</v>
      </c>
      <c r="AY15">
        <v>1</v>
      </c>
      <c r="AZ15">
        <v>0</v>
      </c>
      <c r="BA15">
        <v>19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Y15*Source!I29</f>
        <v>3.02744</v>
      </c>
      <c r="CY15">
        <f>AB15</f>
        <v>104.34</v>
      </c>
      <c r="CZ15">
        <f>AF15</f>
        <v>104.34</v>
      </c>
      <c r="DA15">
        <f>AJ15</f>
        <v>1</v>
      </c>
      <c r="DB15">
        <v>0</v>
      </c>
    </row>
    <row r="16" spans="1:106" ht="12.75">
      <c r="A16">
        <f>ROW(Source!A29)</f>
        <v>29</v>
      </c>
      <c r="B16">
        <v>24182268</v>
      </c>
      <c r="C16">
        <v>24182344</v>
      </c>
      <c r="D16">
        <v>19853286</v>
      </c>
      <c r="E16">
        <v>1</v>
      </c>
      <c r="F16">
        <v>1</v>
      </c>
      <c r="G16">
        <v>1</v>
      </c>
      <c r="H16">
        <v>2</v>
      </c>
      <c r="I16" t="s">
        <v>433</v>
      </c>
      <c r="J16" t="s">
        <v>434</v>
      </c>
      <c r="K16" t="s">
        <v>435</v>
      </c>
      <c r="L16">
        <v>1368</v>
      </c>
      <c r="N16">
        <v>1011</v>
      </c>
      <c r="O16" t="s">
        <v>425</v>
      </c>
      <c r="P16" t="s">
        <v>425</v>
      </c>
      <c r="Q16">
        <v>1</v>
      </c>
      <c r="W16">
        <v>0</v>
      </c>
      <c r="X16">
        <v>817583148</v>
      </c>
      <c r="Y16">
        <v>3.28</v>
      </c>
      <c r="AA16">
        <v>0</v>
      </c>
      <c r="AB16">
        <v>2.44</v>
      </c>
      <c r="AC16">
        <v>0</v>
      </c>
      <c r="AD16">
        <v>0</v>
      </c>
      <c r="AE16">
        <v>0</v>
      </c>
      <c r="AF16">
        <v>2.44</v>
      </c>
      <c r="AG16">
        <v>0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T16">
        <v>3.28</v>
      </c>
      <c r="AV16">
        <v>0</v>
      </c>
      <c r="AW16">
        <v>2</v>
      </c>
      <c r="AX16">
        <v>24182354</v>
      </c>
      <c r="AY16">
        <v>1</v>
      </c>
      <c r="AZ16">
        <v>0</v>
      </c>
      <c r="BA16">
        <v>20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Y16*Source!I29</f>
        <v>6.05488</v>
      </c>
      <c r="CY16">
        <f>AB16</f>
        <v>2.44</v>
      </c>
      <c r="CZ16">
        <f>AF16</f>
        <v>2.44</v>
      </c>
      <c r="DA16">
        <f>AJ16</f>
        <v>1</v>
      </c>
      <c r="DB16">
        <v>0</v>
      </c>
    </row>
    <row r="17" spans="1:106" ht="12.75">
      <c r="A17">
        <f>ROW(Source!A30)</f>
        <v>30</v>
      </c>
      <c r="B17">
        <v>24182268</v>
      </c>
      <c r="C17">
        <v>24182355</v>
      </c>
      <c r="D17">
        <v>9915089</v>
      </c>
      <c r="E17">
        <v>1</v>
      </c>
      <c r="F17">
        <v>1</v>
      </c>
      <c r="G17">
        <v>1</v>
      </c>
      <c r="H17">
        <v>1</v>
      </c>
      <c r="I17" t="s">
        <v>436</v>
      </c>
      <c r="K17" t="s">
        <v>437</v>
      </c>
      <c r="L17">
        <v>1191</v>
      </c>
      <c r="N17">
        <v>1013</v>
      </c>
      <c r="O17" t="s">
        <v>419</v>
      </c>
      <c r="P17" t="s">
        <v>419</v>
      </c>
      <c r="Q17">
        <v>1</v>
      </c>
      <c r="W17">
        <v>0</v>
      </c>
      <c r="X17">
        <v>375174720</v>
      </c>
      <c r="Y17">
        <v>86.688</v>
      </c>
      <c r="AA17">
        <v>0</v>
      </c>
      <c r="AB17">
        <v>0</v>
      </c>
      <c r="AC17">
        <v>0</v>
      </c>
      <c r="AD17">
        <v>9.14</v>
      </c>
      <c r="AE17">
        <v>0</v>
      </c>
      <c r="AF17">
        <v>0</v>
      </c>
      <c r="AG17">
        <v>0</v>
      </c>
      <c r="AH17">
        <v>9.14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1</v>
      </c>
      <c r="AQ17">
        <v>0</v>
      </c>
      <c r="AR17">
        <v>0</v>
      </c>
      <c r="AT17">
        <v>108.36</v>
      </c>
      <c r="AU17" t="s">
        <v>54</v>
      </c>
      <c r="AV17">
        <v>1</v>
      </c>
      <c r="AW17">
        <v>2</v>
      </c>
      <c r="AX17">
        <v>24182365</v>
      </c>
      <c r="AY17">
        <v>1</v>
      </c>
      <c r="AZ17">
        <v>0</v>
      </c>
      <c r="BA17">
        <v>21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Y17*Source!I30</f>
        <v>9.622368</v>
      </c>
      <c r="CY17">
        <f>AD17</f>
        <v>9.14</v>
      </c>
      <c r="CZ17">
        <f>AH17</f>
        <v>9.14</v>
      </c>
      <c r="DA17">
        <f>AL17</f>
        <v>1</v>
      </c>
      <c r="DB17">
        <v>0</v>
      </c>
    </row>
    <row r="18" spans="1:106" ht="12.75">
      <c r="A18">
        <f>ROW(Source!A30)</f>
        <v>30</v>
      </c>
      <c r="B18">
        <v>24182268</v>
      </c>
      <c r="C18">
        <v>24182355</v>
      </c>
      <c r="D18">
        <v>121548</v>
      </c>
      <c r="E18">
        <v>1</v>
      </c>
      <c r="F18">
        <v>1</v>
      </c>
      <c r="G18">
        <v>1</v>
      </c>
      <c r="H18">
        <v>1</v>
      </c>
      <c r="I18" t="s">
        <v>28</v>
      </c>
      <c r="K18" t="s">
        <v>420</v>
      </c>
      <c r="L18">
        <v>608254</v>
      </c>
      <c r="N18">
        <v>1013</v>
      </c>
      <c r="O18" t="s">
        <v>421</v>
      </c>
      <c r="P18" t="s">
        <v>421</v>
      </c>
      <c r="Q18">
        <v>1</v>
      </c>
      <c r="W18">
        <v>0</v>
      </c>
      <c r="X18">
        <v>-185737400</v>
      </c>
      <c r="Y18">
        <v>0.2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1</v>
      </c>
      <c r="AP18">
        <v>1</v>
      </c>
      <c r="AQ18">
        <v>0</v>
      </c>
      <c r="AR18">
        <v>0</v>
      </c>
      <c r="AT18">
        <v>0.25</v>
      </c>
      <c r="AU18" t="s">
        <v>54</v>
      </c>
      <c r="AV18">
        <v>2</v>
      </c>
      <c r="AW18">
        <v>2</v>
      </c>
      <c r="AX18">
        <v>24182366</v>
      </c>
      <c r="AY18">
        <v>1</v>
      </c>
      <c r="AZ18">
        <v>0</v>
      </c>
      <c r="BA18">
        <v>22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Y18*Source!I30</f>
        <v>0.0222</v>
      </c>
      <c r="CY18">
        <f>AD18</f>
        <v>0</v>
      </c>
      <c r="CZ18">
        <f>AH18</f>
        <v>0</v>
      </c>
      <c r="DA18">
        <f>AL18</f>
        <v>1</v>
      </c>
      <c r="DB18">
        <v>0</v>
      </c>
    </row>
    <row r="19" spans="1:106" ht="12.75">
      <c r="A19">
        <f>ROW(Source!A30)</f>
        <v>30</v>
      </c>
      <c r="B19">
        <v>24182268</v>
      </c>
      <c r="C19">
        <v>24182355</v>
      </c>
      <c r="D19">
        <v>19851611</v>
      </c>
      <c r="E19">
        <v>1</v>
      </c>
      <c r="F19">
        <v>1</v>
      </c>
      <c r="G19">
        <v>1</v>
      </c>
      <c r="H19">
        <v>2</v>
      </c>
      <c r="I19" t="s">
        <v>438</v>
      </c>
      <c r="J19" t="s">
        <v>439</v>
      </c>
      <c r="K19" t="s">
        <v>440</v>
      </c>
      <c r="L19">
        <v>1368</v>
      </c>
      <c r="N19">
        <v>1011</v>
      </c>
      <c r="O19" t="s">
        <v>425</v>
      </c>
      <c r="P19" t="s">
        <v>425</v>
      </c>
      <c r="Q19">
        <v>1</v>
      </c>
      <c r="W19">
        <v>0</v>
      </c>
      <c r="X19">
        <v>1248323946</v>
      </c>
      <c r="Y19">
        <v>0.2</v>
      </c>
      <c r="AA19">
        <v>0</v>
      </c>
      <c r="AB19">
        <v>127.66</v>
      </c>
      <c r="AC19">
        <v>13.12</v>
      </c>
      <c r="AD19">
        <v>0</v>
      </c>
      <c r="AE19">
        <v>0</v>
      </c>
      <c r="AF19">
        <v>127.66</v>
      </c>
      <c r="AG19">
        <v>13.12</v>
      </c>
      <c r="AH19">
        <v>0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1</v>
      </c>
      <c r="AQ19">
        <v>0</v>
      </c>
      <c r="AR19">
        <v>0</v>
      </c>
      <c r="AT19">
        <v>0.25</v>
      </c>
      <c r="AU19" t="s">
        <v>54</v>
      </c>
      <c r="AV19">
        <v>0</v>
      </c>
      <c r="AW19">
        <v>2</v>
      </c>
      <c r="AX19">
        <v>24182367</v>
      </c>
      <c r="AY19">
        <v>1</v>
      </c>
      <c r="AZ19">
        <v>0</v>
      </c>
      <c r="BA19">
        <v>23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Y19*Source!I30</f>
        <v>0.0222</v>
      </c>
      <c r="CY19">
        <f>AB19</f>
        <v>127.66</v>
      </c>
      <c r="CZ19">
        <f>AF19</f>
        <v>127.66</v>
      </c>
      <c r="DA19">
        <f>AJ19</f>
        <v>1</v>
      </c>
      <c r="DB19">
        <v>0</v>
      </c>
    </row>
    <row r="20" spans="1:106" ht="12.75">
      <c r="A20">
        <f>ROW(Source!A30)</f>
        <v>30</v>
      </c>
      <c r="B20">
        <v>24182268</v>
      </c>
      <c r="C20">
        <v>24182355</v>
      </c>
      <c r="D20">
        <v>19851712</v>
      </c>
      <c r="E20">
        <v>1</v>
      </c>
      <c r="F20">
        <v>1</v>
      </c>
      <c r="G20">
        <v>1</v>
      </c>
      <c r="H20">
        <v>2</v>
      </c>
      <c r="I20" t="s">
        <v>441</v>
      </c>
      <c r="J20" t="s">
        <v>442</v>
      </c>
      <c r="K20" t="s">
        <v>443</v>
      </c>
      <c r="L20">
        <v>1368</v>
      </c>
      <c r="N20">
        <v>1011</v>
      </c>
      <c r="O20" t="s">
        <v>425</v>
      </c>
      <c r="P20" t="s">
        <v>425</v>
      </c>
      <c r="Q20">
        <v>1</v>
      </c>
      <c r="W20">
        <v>0</v>
      </c>
      <c r="X20">
        <v>1315153015</v>
      </c>
      <c r="Y20">
        <v>12.96</v>
      </c>
      <c r="AA20">
        <v>0</v>
      </c>
      <c r="AB20">
        <v>11.64</v>
      </c>
      <c r="AC20">
        <v>0</v>
      </c>
      <c r="AD20">
        <v>0</v>
      </c>
      <c r="AE20">
        <v>0</v>
      </c>
      <c r="AF20">
        <v>11.64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1</v>
      </c>
      <c r="AQ20">
        <v>0</v>
      </c>
      <c r="AR20">
        <v>0</v>
      </c>
      <c r="AT20">
        <v>16.2</v>
      </c>
      <c r="AU20" t="s">
        <v>54</v>
      </c>
      <c r="AV20">
        <v>0</v>
      </c>
      <c r="AW20">
        <v>2</v>
      </c>
      <c r="AX20">
        <v>24182368</v>
      </c>
      <c r="AY20">
        <v>1</v>
      </c>
      <c r="AZ20">
        <v>0</v>
      </c>
      <c r="BA20">
        <v>24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Y20*Source!I30</f>
        <v>1.43856</v>
      </c>
      <c r="CY20">
        <f>AB20</f>
        <v>11.64</v>
      </c>
      <c r="CZ20">
        <f>AF20</f>
        <v>11.64</v>
      </c>
      <c r="DA20">
        <f>AJ20</f>
        <v>1</v>
      </c>
      <c r="DB20">
        <v>0</v>
      </c>
    </row>
    <row r="21" spans="1:106" ht="12.75">
      <c r="A21">
        <f>ROW(Source!A30)</f>
        <v>30</v>
      </c>
      <c r="B21">
        <v>24182268</v>
      </c>
      <c r="C21">
        <v>24182355</v>
      </c>
      <c r="D21">
        <v>19853256</v>
      </c>
      <c r="E21">
        <v>1</v>
      </c>
      <c r="F21">
        <v>1</v>
      </c>
      <c r="G21">
        <v>1</v>
      </c>
      <c r="H21">
        <v>2</v>
      </c>
      <c r="I21" t="s">
        <v>444</v>
      </c>
      <c r="J21" t="s">
        <v>445</v>
      </c>
      <c r="K21" t="s">
        <v>446</v>
      </c>
      <c r="L21">
        <v>1368</v>
      </c>
      <c r="N21">
        <v>1011</v>
      </c>
      <c r="O21" t="s">
        <v>425</v>
      </c>
      <c r="P21" t="s">
        <v>425</v>
      </c>
      <c r="Q21">
        <v>1</v>
      </c>
      <c r="W21">
        <v>0</v>
      </c>
      <c r="X21">
        <v>-124752544</v>
      </c>
      <c r="Y21">
        <v>2.8320000000000003</v>
      </c>
      <c r="AA21">
        <v>0</v>
      </c>
      <c r="AB21">
        <v>2.44</v>
      </c>
      <c r="AC21">
        <v>0</v>
      </c>
      <c r="AD21">
        <v>0</v>
      </c>
      <c r="AE21">
        <v>0</v>
      </c>
      <c r="AF21">
        <v>2.44</v>
      </c>
      <c r="AG21">
        <v>0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1</v>
      </c>
      <c r="AQ21">
        <v>0</v>
      </c>
      <c r="AR21">
        <v>0</v>
      </c>
      <c r="AT21">
        <v>3.54</v>
      </c>
      <c r="AU21" t="s">
        <v>54</v>
      </c>
      <c r="AV21">
        <v>0</v>
      </c>
      <c r="AW21">
        <v>2</v>
      </c>
      <c r="AX21">
        <v>24182369</v>
      </c>
      <c r="AY21">
        <v>1</v>
      </c>
      <c r="AZ21">
        <v>0</v>
      </c>
      <c r="BA21">
        <v>25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Y21*Source!I30</f>
        <v>0.314352</v>
      </c>
      <c r="CY21">
        <f>AB21</f>
        <v>2.44</v>
      </c>
      <c r="CZ21">
        <f>AF21</f>
        <v>2.44</v>
      </c>
      <c r="DA21">
        <f>AJ21</f>
        <v>1</v>
      </c>
      <c r="DB21">
        <v>0</v>
      </c>
    </row>
    <row r="22" spans="1:106" ht="12.75">
      <c r="A22">
        <f>ROW(Source!A30)</f>
        <v>30</v>
      </c>
      <c r="B22">
        <v>24182268</v>
      </c>
      <c r="C22">
        <v>24182355</v>
      </c>
      <c r="D22">
        <v>19853649</v>
      </c>
      <c r="E22">
        <v>1</v>
      </c>
      <c r="F22">
        <v>1</v>
      </c>
      <c r="G22">
        <v>1</v>
      </c>
      <c r="H22">
        <v>2</v>
      </c>
      <c r="I22" t="s">
        <v>447</v>
      </c>
      <c r="J22" t="s">
        <v>448</v>
      </c>
      <c r="K22" t="s">
        <v>449</v>
      </c>
      <c r="L22">
        <v>1368</v>
      </c>
      <c r="N22">
        <v>1011</v>
      </c>
      <c r="O22" t="s">
        <v>425</v>
      </c>
      <c r="P22" t="s">
        <v>425</v>
      </c>
      <c r="Q22">
        <v>1</v>
      </c>
      <c r="W22">
        <v>0</v>
      </c>
      <c r="X22">
        <v>1849659131</v>
      </c>
      <c r="Y22">
        <v>0.11200000000000002</v>
      </c>
      <c r="AA22">
        <v>0</v>
      </c>
      <c r="AB22">
        <v>80.75</v>
      </c>
      <c r="AC22">
        <v>0</v>
      </c>
      <c r="AD22">
        <v>0</v>
      </c>
      <c r="AE22">
        <v>0</v>
      </c>
      <c r="AF22">
        <v>80.75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1</v>
      </c>
      <c r="AQ22">
        <v>0</v>
      </c>
      <c r="AR22">
        <v>0</v>
      </c>
      <c r="AT22">
        <v>0.14</v>
      </c>
      <c r="AU22" t="s">
        <v>54</v>
      </c>
      <c r="AV22">
        <v>0</v>
      </c>
      <c r="AW22">
        <v>2</v>
      </c>
      <c r="AX22">
        <v>24182370</v>
      </c>
      <c r="AY22">
        <v>1</v>
      </c>
      <c r="AZ22">
        <v>0</v>
      </c>
      <c r="BA22">
        <v>26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Y22*Source!I30</f>
        <v>0.012432000000000002</v>
      </c>
      <c r="CY22">
        <f>AB22</f>
        <v>80.75</v>
      </c>
      <c r="CZ22">
        <f>AF22</f>
        <v>80.75</v>
      </c>
      <c r="DA22">
        <f>AJ22</f>
        <v>1</v>
      </c>
      <c r="DB22">
        <v>0</v>
      </c>
    </row>
    <row r="23" spans="1:106" ht="12.75">
      <c r="A23">
        <f>ROW(Source!A30)</f>
        <v>30</v>
      </c>
      <c r="B23">
        <v>24182268</v>
      </c>
      <c r="C23">
        <v>24182355</v>
      </c>
      <c r="D23">
        <v>19880642</v>
      </c>
      <c r="E23">
        <v>1</v>
      </c>
      <c r="F23">
        <v>1</v>
      </c>
      <c r="G23">
        <v>1</v>
      </c>
      <c r="H23">
        <v>3</v>
      </c>
      <c r="I23" t="s">
        <v>450</v>
      </c>
      <c r="J23" t="s">
        <v>451</v>
      </c>
      <c r="K23" t="s">
        <v>452</v>
      </c>
      <c r="L23">
        <v>1301</v>
      </c>
      <c r="N23">
        <v>1003</v>
      </c>
      <c r="O23" t="s">
        <v>258</v>
      </c>
      <c r="P23" t="s">
        <v>258</v>
      </c>
      <c r="Q23">
        <v>1</v>
      </c>
      <c r="W23">
        <v>0</v>
      </c>
      <c r="X23">
        <v>1702953585</v>
      </c>
      <c r="Y23">
        <v>0</v>
      </c>
      <c r="AA23">
        <v>11.9</v>
      </c>
      <c r="AB23">
        <v>0</v>
      </c>
      <c r="AC23">
        <v>0</v>
      </c>
      <c r="AD23">
        <v>0</v>
      </c>
      <c r="AE23">
        <v>11.9</v>
      </c>
      <c r="AF23">
        <v>0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1</v>
      </c>
      <c r="AQ23">
        <v>0</v>
      </c>
      <c r="AR23">
        <v>0</v>
      </c>
      <c r="AT23">
        <v>1050</v>
      </c>
      <c r="AU23" t="s">
        <v>53</v>
      </c>
      <c r="AV23">
        <v>0</v>
      </c>
      <c r="AW23">
        <v>2</v>
      </c>
      <c r="AX23">
        <v>24182371</v>
      </c>
      <c r="AY23">
        <v>1</v>
      </c>
      <c r="AZ23">
        <v>0</v>
      </c>
      <c r="BA23">
        <v>27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Y23*Source!I30</f>
        <v>0</v>
      </c>
      <c r="CY23">
        <f>AA23</f>
        <v>11.9</v>
      </c>
      <c r="CZ23">
        <f>AE23</f>
        <v>11.9</v>
      </c>
      <c r="DA23">
        <f>AI23</f>
        <v>1</v>
      </c>
      <c r="DB23">
        <v>0</v>
      </c>
    </row>
    <row r="24" spans="1:106" ht="12.75">
      <c r="A24">
        <f>ROW(Source!A30)</f>
        <v>30</v>
      </c>
      <c r="B24">
        <v>24182268</v>
      </c>
      <c r="C24">
        <v>24182355</v>
      </c>
      <c r="D24">
        <v>19880643</v>
      </c>
      <c r="E24">
        <v>1</v>
      </c>
      <c r="F24">
        <v>1</v>
      </c>
      <c r="G24">
        <v>1</v>
      </c>
      <c r="H24">
        <v>3</v>
      </c>
      <c r="I24" t="s">
        <v>453</v>
      </c>
      <c r="J24" t="s">
        <v>454</v>
      </c>
      <c r="K24" t="s">
        <v>455</v>
      </c>
      <c r="L24">
        <v>1301</v>
      </c>
      <c r="N24">
        <v>1003</v>
      </c>
      <c r="O24" t="s">
        <v>258</v>
      </c>
      <c r="P24" t="s">
        <v>258</v>
      </c>
      <c r="Q24">
        <v>1</v>
      </c>
      <c r="W24">
        <v>0</v>
      </c>
      <c r="X24">
        <v>739621949</v>
      </c>
      <c r="Y24">
        <v>0</v>
      </c>
      <c r="AA24">
        <v>5</v>
      </c>
      <c r="AB24">
        <v>0</v>
      </c>
      <c r="AC24">
        <v>0</v>
      </c>
      <c r="AD24">
        <v>0</v>
      </c>
      <c r="AE24">
        <v>5</v>
      </c>
      <c r="AF24">
        <v>0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1</v>
      </c>
      <c r="AQ24">
        <v>0</v>
      </c>
      <c r="AR24">
        <v>0</v>
      </c>
      <c r="AT24">
        <v>100</v>
      </c>
      <c r="AU24" t="s">
        <v>53</v>
      </c>
      <c r="AV24">
        <v>0</v>
      </c>
      <c r="AW24">
        <v>2</v>
      </c>
      <c r="AX24">
        <v>24182372</v>
      </c>
      <c r="AY24">
        <v>1</v>
      </c>
      <c r="AZ24">
        <v>0</v>
      </c>
      <c r="BA24">
        <v>28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Y24*Source!I30</f>
        <v>0</v>
      </c>
      <c r="CY24">
        <f>AA24</f>
        <v>5</v>
      </c>
      <c r="CZ24">
        <f>AE24</f>
        <v>5</v>
      </c>
      <c r="DA24">
        <f>AI24</f>
        <v>1</v>
      </c>
      <c r="DB24">
        <v>0</v>
      </c>
    </row>
    <row r="25" spans="1:106" ht="12.75">
      <c r="A25">
        <f>ROW(Source!A30)</f>
        <v>30</v>
      </c>
      <c r="B25">
        <v>24182268</v>
      </c>
      <c r="C25">
        <v>24182355</v>
      </c>
      <c r="D25">
        <v>19880645</v>
      </c>
      <c r="E25">
        <v>1</v>
      </c>
      <c r="F25">
        <v>1</v>
      </c>
      <c r="G25">
        <v>1</v>
      </c>
      <c r="H25">
        <v>3</v>
      </c>
      <c r="I25" t="s">
        <v>456</v>
      </c>
      <c r="J25" t="s">
        <v>457</v>
      </c>
      <c r="K25" t="s">
        <v>458</v>
      </c>
      <c r="L25">
        <v>1354</v>
      </c>
      <c r="N25">
        <v>1010</v>
      </c>
      <c r="O25" t="s">
        <v>195</v>
      </c>
      <c r="P25" t="s">
        <v>195</v>
      </c>
      <c r="Q25">
        <v>1</v>
      </c>
      <c r="W25">
        <v>0</v>
      </c>
      <c r="X25">
        <v>1537885439</v>
      </c>
      <c r="Y25">
        <v>0</v>
      </c>
      <c r="AA25">
        <v>4.1</v>
      </c>
      <c r="AB25">
        <v>0</v>
      </c>
      <c r="AC25">
        <v>0</v>
      </c>
      <c r="AD25">
        <v>0</v>
      </c>
      <c r="AE25">
        <v>4.1</v>
      </c>
      <c r="AF25">
        <v>0</v>
      </c>
      <c r="AG25">
        <v>0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1</v>
      </c>
      <c r="AQ25">
        <v>0</v>
      </c>
      <c r="AR25">
        <v>0</v>
      </c>
      <c r="AT25">
        <v>70</v>
      </c>
      <c r="AU25" t="s">
        <v>53</v>
      </c>
      <c r="AV25">
        <v>0</v>
      </c>
      <c r="AW25">
        <v>2</v>
      </c>
      <c r="AX25">
        <v>24182374</v>
      </c>
      <c r="AY25">
        <v>1</v>
      </c>
      <c r="AZ25">
        <v>0</v>
      </c>
      <c r="BA25">
        <v>30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Y25*Source!I30</f>
        <v>0</v>
      </c>
      <c r="CY25">
        <f>AA25</f>
        <v>4.1</v>
      </c>
      <c r="CZ25">
        <f>AE25</f>
        <v>4.1</v>
      </c>
      <c r="DA25">
        <f>AI25</f>
        <v>1</v>
      </c>
      <c r="DB25">
        <v>0</v>
      </c>
    </row>
    <row r="26" spans="1:106" ht="12.75">
      <c r="A26">
        <f>ROW(Source!A31)</f>
        <v>31</v>
      </c>
      <c r="B26">
        <v>24182268</v>
      </c>
      <c r="C26">
        <v>24182375</v>
      </c>
      <c r="D26">
        <v>9928529</v>
      </c>
      <c r="E26">
        <v>1</v>
      </c>
      <c r="F26">
        <v>1</v>
      </c>
      <c r="G26">
        <v>1</v>
      </c>
      <c r="H26">
        <v>1</v>
      </c>
      <c r="I26" t="s">
        <v>459</v>
      </c>
      <c r="K26" t="s">
        <v>460</v>
      </c>
      <c r="L26">
        <v>1191</v>
      </c>
      <c r="N26">
        <v>1013</v>
      </c>
      <c r="O26" t="s">
        <v>419</v>
      </c>
      <c r="P26" t="s">
        <v>419</v>
      </c>
      <c r="Q26">
        <v>1</v>
      </c>
      <c r="W26">
        <v>0</v>
      </c>
      <c r="X26">
        <v>328291920</v>
      </c>
      <c r="Y26">
        <v>103.91</v>
      </c>
      <c r="AA26">
        <v>0</v>
      </c>
      <c r="AB26">
        <v>0</v>
      </c>
      <c r="AC26">
        <v>0</v>
      </c>
      <c r="AD26">
        <v>7.86</v>
      </c>
      <c r="AE26">
        <v>0</v>
      </c>
      <c r="AF26">
        <v>0</v>
      </c>
      <c r="AG26">
        <v>0</v>
      </c>
      <c r="AH26">
        <v>7.86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T26">
        <v>103.91</v>
      </c>
      <c r="AV26">
        <v>1</v>
      </c>
      <c r="AW26">
        <v>2</v>
      </c>
      <c r="AX26">
        <v>24182379</v>
      </c>
      <c r="AY26">
        <v>1</v>
      </c>
      <c r="AZ26">
        <v>0</v>
      </c>
      <c r="BA26">
        <v>31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Y26*Source!I31</f>
        <v>33.355109999999996</v>
      </c>
      <c r="CY26">
        <f>AD26</f>
        <v>7.86</v>
      </c>
      <c r="CZ26">
        <f>AH26</f>
        <v>7.86</v>
      </c>
      <c r="DA26">
        <f>AL26</f>
        <v>1</v>
      </c>
      <c r="DB26">
        <v>0</v>
      </c>
    </row>
    <row r="27" spans="1:106" ht="12.75">
      <c r="A27">
        <f>ROW(Source!A31)</f>
        <v>31</v>
      </c>
      <c r="B27">
        <v>24182268</v>
      </c>
      <c r="C27">
        <v>24182375</v>
      </c>
      <c r="D27">
        <v>121548</v>
      </c>
      <c r="E27">
        <v>1</v>
      </c>
      <c r="F27">
        <v>1</v>
      </c>
      <c r="G27">
        <v>1</v>
      </c>
      <c r="H27">
        <v>1</v>
      </c>
      <c r="I27" t="s">
        <v>28</v>
      </c>
      <c r="K27" t="s">
        <v>420</v>
      </c>
      <c r="L27">
        <v>608254</v>
      </c>
      <c r="N27">
        <v>1013</v>
      </c>
      <c r="O27" t="s">
        <v>421</v>
      </c>
      <c r="P27" t="s">
        <v>421</v>
      </c>
      <c r="Q27">
        <v>1</v>
      </c>
      <c r="W27">
        <v>0</v>
      </c>
      <c r="X27">
        <v>-185737400</v>
      </c>
      <c r="Y27">
        <v>7.74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T27">
        <v>7.74</v>
      </c>
      <c r="AV27">
        <v>2</v>
      </c>
      <c r="AW27">
        <v>2</v>
      </c>
      <c r="AX27">
        <v>24182380</v>
      </c>
      <c r="AY27">
        <v>1</v>
      </c>
      <c r="AZ27">
        <v>0</v>
      </c>
      <c r="BA27">
        <v>32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Y27*Source!I31</f>
        <v>2.48454</v>
      </c>
      <c r="CY27">
        <f>AD27</f>
        <v>0</v>
      </c>
      <c r="CZ27">
        <f>AH27</f>
        <v>0</v>
      </c>
      <c r="DA27">
        <f>AL27</f>
        <v>1</v>
      </c>
      <c r="DB27">
        <v>0</v>
      </c>
    </row>
    <row r="28" spans="1:106" ht="12.75">
      <c r="A28">
        <f>ROW(Source!A31)</f>
        <v>31</v>
      </c>
      <c r="B28">
        <v>24182268</v>
      </c>
      <c r="C28">
        <v>24182375</v>
      </c>
      <c r="D28">
        <v>19851747</v>
      </c>
      <c r="E28">
        <v>1</v>
      </c>
      <c r="F28">
        <v>1</v>
      </c>
      <c r="G28">
        <v>1</v>
      </c>
      <c r="H28">
        <v>2</v>
      </c>
      <c r="I28" t="s">
        <v>422</v>
      </c>
      <c r="J28" t="s">
        <v>423</v>
      </c>
      <c r="K28" t="s">
        <v>424</v>
      </c>
      <c r="L28">
        <v>1368</v>
      </c>
      <c r="N28">
        <v>1011</v>
      </c>
      <c r="O28" t="s">
        <v>425</v>
      </c>
      <c r="P28" t="s">
        <v>425</v>
      </c>
      <c r="Q28">
        <v>1</v>
      </c>
      <c r="W28">
        <v>0</v>
      </c>
      <c r="X28">
        <v>-159441317</v>
      </c>
      <c r="Y28">
        <v>7.74</v>
      </c>
      <c r="AA28">
        <v>0</v>
      </c>
      <c r="AB28">
        <v>37.34</v>
      </c>
      <c r="AC28">
        <v>13.12</v>
      </c>
      <c r="AD28">
        <v>0</v>
      </c>
      <c r="AE28">
        <v>0</v>
      </c>
      <c r="AF28">
        <v>37.34</v>
      </c>
      <c r="AG28">
        <v>13.12</v>
      </c>
      <c r="AH28">
        <v>0</v>
      </c>
      <c r="AI28">
        <v>1</v>
      </c>
      <c r="AJ28">
        <v>1</v>
      </c>
      <c r="AK28">
        <v>1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T28">
        <v>7.74</v>
      </c>
      <c r="AV28">
        <v>0</v>
      </c>
      <c r="AW28">
        <v>2</v>
      </c>
      <c r="AX28">
        <v>24182381</v>
      </c>
      <c r="AY28">
        <v>1</v>
      </c>
      <c r="AZ28">
        <v>0</v>
      </c>
      <c r="BA28">
        <v>33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Y28*Source!I31</f>
        <v>2.48454</v>
      </c>
      <c r="CY28">
        <f>AB28</f>
        <v>37.34</v>
      </c>
      <c r="CZ28">
        <f>AF28</f>
        <v>37.34</v>
      </c>
      <c r="DA28">
        <f>AJ28</f>
        <v>1</v>
      </c>
      <c r="DB28">
        <v>0</v>
      </c>
    </row>
    <row r="29" spans="1:106" ht="12.75">
      <c r="A29">
        <f>ROW(Source!A32)</f>
        <v>32</v>
      </c>
      <c r="B29">
        <v>24182268</v>
      </c>
      <c r="C29">
        <v>24182382</v>
      </c>
      <c r="D29">
        <v>9928529</v>
      </c>
      <c r="E29">
        <v>1</v>
      </c>
      <c r="F29">
        <v>1</v>
      </c>
      <c r="G29">
        <v>1</v>
      </c>
      <c r="H29">
        <v>1</v>
      </c>
      <c r="I29" t="s">
        <v>459</v>
      </c>
      <c r="K29" t="s">
        <v>460</v>
      </c>
      <c r="L29">
        <v>1191</v>
      </c>
      <c r="N29">
        <v>1013</v>
      </c>
      <c r="O29" t="s">
        <v>419</v>
      </c>
      <c r="P29" t="s">
        <v>419</v>
      </c>
      <c r="Q29">
        <v>1</v>
      </c>
      <c r="W29">
        <v>0</v>
      </c>
      <c r="X29">
        <v>328291920</v>
      </c>
      <c r="Y29">
        <v>188.54</v>
      </c>
      <c r="AA29">
        <v>0</v>
      </c>
      <c r="AB29">
        <v>0</v>
      </c>
      <c r="AC29">
        <v>0</v>
      </c>
      <c r="AD29">
        <v>7.86</v>
      </c>
      <c r="AE29">
        <v>0</v>
      </c>
      <c r="AF29">
        <v>0</v>
      </c>
      <c r="AG29">
        <v>0</v>
      </c>
      <c r="AH29">
        <v>7.86</v>
      </c>
      <c r="AI29">
        <v>1</v>
      </c>
      <c r="AJ29">
        <v>1</v>
      </c>
      <c r="AK29">
        <v>1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T29">
        <v>188.54</v>
      </c>
      <c r="AV29">
        <v>1</v>
      </c>
      <c r="AW29">
        <v>2</v>
      </c>
      <c r="AX29">
        <v>24182386</v>
      </c>
      <c r="AY29">
        <v>1</v>
      </c>
      <c r="AZ29">
        <v>0</v>
      </c>
      <c r="BA29">
        <v>34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Y29*Source!I32</f>
        <v>6.22182</v>
      </c>
      <c r="CY29">
        <f>AD29</f>
        <v>7.86</v>
      </c>
      <c r="CZ29">
        <f>AH29</f>
        <v>7.86</v>
      </c>
      <c r="DA29">
        <f>AL29</f>
        <v>1</v>
      </c>
      <c r="DB29">
        <v>0</v>
      </c>
    </row>
    <row r="30" spans="1:106" ht="12.75">
      <c r="A30">
        <f>ROW(Source!A32)</f>
        <v>32</v>
      </c>
      <c r="B30">
        <v>24182268</v>
      </c>
      <c r="C30">
        <v>24182382</v>
      </c>
      <c r="D30">
        <v>121548</v>
      </c>
      <c r="E30">
        <v>1</v>
      </c>
      <c r="F30">
        <v>1</v>
      </c>
      <c r="G30">
        <v>1</v>
      </c>
      <c r="H30">
        <v>1</v>
      </c>
      <c r="I30" t="s">
        <v>28</v>
      </c>
      <c r="K30" t="s">
        <v>420</v>
      </c>
      <c r="L30">
        <v>608254</v>
      </c>
      <c r="N30">
        <v>1013</v>
      </c>
      <c r="O30" t="s">
        <v>421</v>
      </c>
      <c r="P30" t="s">
        <v>421</v>
      </c>
      <c r="Q30">
        <v>1</v>
      </c>
      <c r="W30">
        <v>0</v>
      </c>
      <c r="X30">
        <v>-185737400</v>
      </c>
      <c r="Y30">
        <v>7.74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1</v>
      </c>
      <c r="AJ30">
        <v>1</v>
      </c>
      <c r="AK30">
        <v>1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T30">
        <v>7.74</v>
      </c>
      <c r="AV30">
        <v>2</v>
      </c>
      <c r="AW30">
        <v>2</v>
      </c>
      <c r="AX30">
        <v>24182387</v>
      </c>
      <c r="AY30">
        <v>1</v>
      </c>
      <c r="AZ30">
        <v>0</v>
      </c>
      <c r="BA30">
        <v>35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Y30*Source!I32</f>
        <v>0.25542000000000004</v>
      </c>
      <c r="CY30">
        <f>AD30</f>
        <v>0</v>
      </c>
      <c r="CZ30">
        <f>AH30</f>
        <v>0</v>
      </c>
      <c r="DA30">
        <f>AL30</f>
        <v>1</v>
      </c>
      <c r="DB30">
        <v>0</v>
      </c>
    </row>
    <row r="31" spans="1:106" ht="12.75">
      <c r="A31">
        <f>ROW(Source!A32)</f>
        <v>32</v>
      </c>
      <c r="B31">
        <v>24182268</v>
      </c>
      <c r="C31">
        <v>24182382</v>
      </c>
      <c r="D31">
        <v>19851747</v>
      </c>
      <c r="E31">
        <v>1</v>
      </c>
      <c r="F31">
        <v>1</v>
      </c>
      <c r="G31">
        <v>1</v>
      </c>
      <c r="H31">
        <v>2</v>
      </c>
      <c r="I31" t="s">
        <v>422</v>
      </c>
      <c r="J31" t="s">
        <v>423</v>
      </c>
      <c r="K31" t="s">
        <v>424</v>
      </c>
      <c r="L31">
        <v>1368</v>
      </c>
      <c r="N31">
        <v>1011</v>
      </c>
      <c r="O31" t="s">
        <v>425</v>
      </c>
      <c r="P31" t="s">
        <v>425</v>
      </c>
      <c r="Q31">
        <v>1</v>
      </c>
      <c r="W31">
        <v>0</v>
      </c>
      <c r="X31">
        <v>-159441317</v>
      </c>
      <c r="Y31">
        <v>7.74</v>
      </c>
      <c r="AA31">
        <v>0</v>
      </c>
      <c r="AB31">
        <v>37.34</v>
      </c>
      <c r="AC31">
        <v>13.12</v>
      </c>
      <c r="AD31">
        <v>0</v>
      </c>
      <c r="AE31">
        <v>0</v>
      </c>
      <c r="AF31">
        <v>37.34</v>
      </c>
      <c r="AG31">
        <v>13.12</v>
      </c>
      <c r="AH31">
        <v>0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T31">
        <v>7.74</v>
      </c>
      <c r="AV31">
        <v>0</v>
      </c>
      <c r="AW31">
        <v>2</v>
      </c>
      <c r="AX31">
        <v>24182388</v>
      </c>
      <c r="AY31">
        <v>1</v>
      </c>
      <c r="AZ31">
        <v>0</v>
      </c>
      <c r="BA31">
        <v>36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Y31*Source!I32</f>
        <v>0.25542000000000004</v>
      </c>
      <c r="CY31">
        <f>AB31</f>
        <v>37.34</v>
      </c>
      <c r="CZ31">
        <f>AF31</f>
        <v>37.34</v>
      </c>
      <c r="DA31">
        <f>AJ31</f>
        <v>1</v>
      </c>
      <c r="DB31">
        <v>0</v>
      </c>
    </row>
    <row r="32" spans="1:106" ht="12.75">
      <c r="A32">
        <f>ROW(Source!A33)</f>
        <v>33</v>
      </c>
      <c r="B32">
        <v>24182268</v>
      </c>
      <c r="C32">
        <v>24182389</v>
      </c>
      <c r="D32">
        <v>10019317</v>
      </c>
      <c r="E32">
        <v>1</v>
      </c>
      <c r="F32">
        <v>1</v>
      </c>
      <c r="G32">
        <v>1</v>
      </c>
      <c r="H32">
        <v>1</v>
      </c>
      <c r="I32" t="s">
        <v>461</v>
      </c>
      <c r="K32" t="s">
        <v>462</v>
      </c>
      <c r="L32">
        <v>1476</v>
      </c>
      <c r="N32">
        <v>1013</v>
      </c>
      <c r="O32" t="s">
        <v>463</v>
      </c>
      <c r="P32" t="s">
        <v>464</v>
      </c>
      <c r="Q32">
        <v>1</v>
      </c>
      <c r="W32">
        <v>0</v>
      </c>
      <c r="X32">
        <v>518458013</v>
      </c>
      <c r="Y32">
        <v>1.03</v>
      </c>
      <c r="AA32">
        <v>0</v>
      </c>
      <c r="AB32">
        <v>0</v>
      </c>
      <c r="AC32">
        <v>0</v>
      </c>
      <c r="AD32">
        <v>6.99</v>
      </c>
      <c r="AE32">
        <v>0</v>
      </c>
      <c r="AF32">
        <v>0</v>
      </c>
      <c r="AG32">
        <v>0</v>
      </c>
      <c r="AH32">
        <v>6.99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T32">
        <v>1.03</v>
      </c>
      <c r="AV32">
        <v>1</v>
      </c>
      <c r="AW32">
        <v>2</v>
      </c>
      <c r="AX32">
        <v>24182393</v>
      </c>
      <c r="AY32">
        <v>1</v>
      </c>
      <c r="AZ32">
        <v>0</v>
      </c>
      <c r="BA32">
        <v>37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Y32*Source!I33</f>
        <v>10.3</v>
      </c>
      <c r="CY32">
        <f>AD32</f>
        <v>6.99</v>
      </c>
      <c r="CZ32">
        <f>AH32</f>
        <v>6.99</v>
      </c>
      <c r="DA32">
        <f>AL32</f>
        <v>1</v>
      </c>
      <c r="DB32">
        <v>0</v>
      </c>
    </row>
    <row r="33" spans="1:106" ht="12.75">
      <c r="A33">
        <f>ROW(Source!A33)</f>
        <v>33</v>
      </c>
      <c r="B33">
        <v>24182268</v>
      </c>
      <c r="C33">
        <v>24182389</v>
      </c>
      <c r="D33">
        <v>121548</v>
      </c>
      <c r="E33">
        <v>1</v>
      </c>
      <c r="F33">
        <v>1</v>
      </c>
      <c r="G33">
        <v>1</v>
      </c>
      <c r="H33">
        <v>1</v>
      </c>
      <c r="I33" t="s">
        <v>28</v>
      </c>
      <c r="K33" t="s">
        <v>420</v>
      </c>
      <c r="L33">
        <v>608254</v>
      </c>
      <c r="N33">
        <v>1013</v>
      </c>
      <c r="O33" t="s">
        <v>421</v>
      </c>
      <c r="P33" t="s">
        <v>421</v>
      </c>
      <c r="Q33">
        <v>1</v>
      </c>
      <c r="W33">
        <v>0</v>
      </c>
      <c r="X33">
        <v>-185737400</v>
      </c>
      <c r="Y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T33">
        <v>0</v>
      </c>
      <c r="AV33">
        <v>2</v>
      </c>
      <c r="AW33">
        <v>2</v>
      </c>
      <c r="AX33">
        <v>24182394</v>
      </c>
      <c r="AY33">
        <v>1</v>
      </c>
      <c r="AZ33">
        <v>0</v>
      </c>
      <c r="BA33">
        <v>38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Y33*Source!I33</f>
        <v>0</v>
      </c>
      <c r="CY33">
        <f>AD33</f>
        <v>0</v>
      </c>
      <c r="CZ33">
        <f>AH33</f>
        <v>0</v>
      </c>
      <c r="DA33">
        <f>AL33</f>
        <v>1</v>
      </c>
      <c r="DB33">
        <v>0</v>
      </c>
    </row>
    <row r="34" spans="1:106" ht="12.75">
      <c r="A34">
        <f>ROW(Source!A33)</f>
        <v>33</v>
      </c>
      <c r="B34">
        <v>24182268</v>
      </c>
      <c r="C34">
        <v>24182389</v>
      </c>
      <c r="D34">
        <v>19860435</v>
      </c>
      <c r="E34">
        <v>1</v>
      </c>
      <c r="F34">
        <v>1</v>
      </c>
      <c r="G34">
        <v>1</v>
      </c>
      <c r="H34">
        <v>3</v>
      </c>
      <c r="I34" t="s">
        <v>465</v>
      </c>
      <c r="J34" t="s">
        <v>466</v>
      </c>
      <c r="K34" t="s">
        <v>467</v>
      </c>
      <c r="L34">
        <v>1354</v>
      </c>
      <c r="N34">
        <v>1010</v>
      </c>
      <c r="O34" t="s">
        <v>195</v>
      </c>
      <c r="P34" t="s">
        <v>195</v>
      </c>
      <c r="Q34">
        <v>1</v>
      </c>
      <c r="W34">
        <v>0</v>
      </c>
      <c r="X34">
        <v>-452646670</v>
      </c>
      <c r="Y34">
        <v>20</v>
      </c>
      <c r="AA34">
        <v>0.86</v>
      </c>
      <c r="AB34">
        <v>0</v>
      </c>
      <c r="AC34">
        <v>0</v>
      </c>
      <c r="AD34">
        <v>0</v>
      </c>
      <c r="AE34">
        <v>0.86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T34">
        <v>20</v>
      </c>
      <c r="AV34">
        <v>0</v>
      </c>
      <c r="AW34">
        <v>2</v>
      </c>
      <c r="AX34">
        <v>24182395</v>
      </c>
      <c r="AY34">
        <v>1</v>
      </c>
      <c r="AZ34">
        <v>0</v>
      </c>
      <c r="BA34">
        <v>39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Y34*Source!I33</f>
        <v>200</v>
      </c>
      <c r="CY34">
        <f>AA34</f>
        <v>0.86</v>
      </c>
      <c r="CZ34">
        <f>AE34</f>
        <v>0.86</v>
      </c>
      <c r="DA34">
        <f>AI34</f>
        <v>1</v>
      </c>
      <c r="DB34">
        <v>0</v>
      </c>
    </row>
    <row r="35" spans="1:106" ht="12.75">
      <c r="A35">
        <f>ROW(Source!A34)</f>
        <v>34</v>
      </c>
      <c r="B35">
        <v>24182268</v>
      </c>
      <c r="C35">
        <v>24182396</v>
      </c>
      <c r="D35">
        <v>10019317</v>
      </c>
      <c r="E35">
        <v>1</v>
      </c>
      <c r="F35">
        <v>1</v>
      </c>
      <c r="G35">
        <v>1</v>
      </c>
      <c r="H35">
        <v>1</v>
      </c>
      <c r="I35" t="s">
        <v>461</v>
      </c>
      <c r="K35" t="s">
        <v>462</v>
      </c>
      <c r="L35">
        <v>1476</v>
      </c>
      <c r="N35">
        <v>1013</v>
      </c>
      <c r="O35" t="s">
        <v>463</v>
      </c>
      <c r="P35" t="s">
        <v>464</v>
      </c>
      <c r="Q35">
        <v>1</v>
      </c>
      <c r="W35">
        <v>0</v>
      </c>
      <c r="X35">
        <v>518458013</v>
      </c>
      <c r="Y35">
        <v>0.5777</v>
      </c>
      <c r="AA35">
        <v>0</v>
      </c>
      <c r="AB35">
        <v>0</v>
      </c>
      <c r="AC35">
        <v>0</v>
      </c>
      <c r="AD35">
        <v>6.99</v>
      </c>
      <c r="AE35">
        <v>0</v>
      </c>
      <c r="AF35">
        <v>0</v>
      </c>
      <c r="AG35">
        <v>0</v>
      </c>
      <c r="AH35">
        <v>6.99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T35">
        <v>0.5777</v>
      </c>
      <c r="AV35">
        <v>1</v>
      </c>
      <c r="AW35">
        <v>2</v>
      </c>
      <c r="AX35">
        <v>24182400</v>
      </c>
      <c r="AY35">
        <v>1</v>
      </c>
      <c r="AZ35">
        <v>0</v>
      </c>
      <c r="BA35">
        <v>40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Y35*Source!I34</f>
        <v>5.777</v>
      </c>
      <c r="CY35">
        <f>AD35</f>
        <v>6.99</v>
      </c>
      <c r="CZ35">
        <f>AH35</f>
        <v>6.99</v>
      </c>
      <c r="DA35">
        <f>AL35</f>
        <v>1</v>
      </c>
      <c r="DB35">
        <v>0</v>
      </c>
    </row>
    <row r="36" spans="1:106" ht="12.75">
      <c r="A36">
        <f>ROW(Source!A34)</f>
        <v>34</v>
      </c>
      <c r="B36">
        <v>24182268</v>
      </c>
      <c r="C36">
        <v>24182396</v>
      </c>
      <c r="D36">
        <v>121548</v>
      </c>
      <c r="E36">
        <v>1</v>
      </c>
      <c r="F36">
        <v>1</v>
      </c>
      <c r="G36">
        <v>1</v>
      </c>
      <c r="H36">
        <v>1</v>
      </c>
      <c r="I36" t="s">
        <v>28</v>
      </c>
      <c r="K36" t="s">
        <v>420</v>
      </c>
      <c r="L36">
        <v>608254</v>
      </c>
      <c r="N36">
        <v>1013</v>
      </c>
      <c r="O36" t="s">
        <v>421</v>
      </c>
      <c r="P36" t="s">
        <v>421</v>
      </c>
      <c r="Q36">
        <v>1</v>
      </c>
      <c r="W36">
        <v>0</v>
      </c>
      <c r="X36">
        <v>-185737400</v>
      </c>
      <c r="Y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T36">
        <v>0</v>
      </c>
      <c r="AV36">
        <v>2</v>
      </c>
      <c r="AW36">
        <v>2</v>
      </c>
      <c r="AX36">
        <v>24182401</v>
      </c>
      <c r="AY36">
        <v>1</v>
      </c>
      <c r="AZ36">
        <v>0</v>
      </c>
      <c r="BA36">
        <v>41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Y36*Source!I34</f>
        <v>0</v>
      </c>
      <c r="CY36">
        <f>AD36</f>
        <v>0</v>
      </c>
      <c r="CZ36">
        <f>AH36</f>
        <v>0</v>
      </c>
      <c r="DA36">
        <f>AL36</f>
        <v>1</v>
      </c>
      <c r="DB36">
        <v>0</v>
      </c>
    </row>
    <row r="37" spans="1:106" ht="12.75">
      <c r="A37">
        <f>ROW(Source!A34)</f>
        <v>34</v>
      </c>
      <c r="B37">
        <v>24182268</v>
      </c>
      <c r="C37">
        <v>24182396</v>
      </c>
      <c r="D37">
        <v>19853656</v>
      </c>
      <c r="E37">
        <v>1</v>
      </c>
      <c r="F37">
        <v>1</v>
      </c>
      <c r="G37">
        <v>1</v>
      </c>
      <c r="H37">
        <v>2</v>
      </c>
      <c r="I37" t="s">
        <v>468</v>
      </c>
      <c r="J37" t="s">
        <v>469</v>
      </c>
      <c r="K37" t="s">
        <v>470</v>
      </c>
      <c r="L37">
        <v>1368</v>
      </c>
      <c r="N37">
        <v>1011</v>
      </c>
      <c r="O37" t="s">
        <v>425</v>
      </c>
      <c r="P37" t="s">
        <v>425</v>
      </c>
      <c r="Q37">
        <v>1</v>
      </c>
      <c r="W37">
        <v>0</v>
      </c>
      <c r="X37">
        <v>250019253</v>
      </c>
      <c r="Y37">
        <v>0.29</v>
      </c>
      <c r="AA37">
        <v>0</v>
      </c>
      <c r="AB37">
        <v>110.68</v>
      </c>
      <c r="AC37">
        <v>0</v>
      </c>
      <c r="AD37">
        <v>0</v>
      </c>
      <c r="AE37">
        <v>0</v>
      </c>
      <c r="AF37">
        <v>110.68</v>
      </c>
      <c r="AG37">
        <v>0</v>
      </c>
      <c r="AH37">
        <v>0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T37">
        <v>0.29</v>
      </c>
      <c r="AV37">
        <v>0</v>
      </c>
      <c r="AW37">
        <v>2</v>
      </c>
      <c r="AX37">
        <v>24182402</v>
      </c>
      <c r="AY37">
        <v>1</v>
      </c>
      <c r="AZ37">
        <v>0</v>
      </c>
      <c r="BA37">
        <v>42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Y37*Source!I34</f>
        <v>2.9</v>
      </c>
      <c r="CY37">
        <f>AB37</f>
        <v>110.68</v>
      </c>
      <c r="CZ37">
        <f>AF37</f>
        <v>110.68</v>
      </c>
      <c r="DA37">
        <f>AJ37</f>
        <v>1</v>
      </c>
      <c r="DB37">
        <v>0</v>
      </c>
    </row>
    <row r="38" spans="1:106" ht="12.75">
      <c r="A38">
        <f>ROW(Source!A37)</f>
        <v>37</v>
      </c>
      <c r="B38">
        <v>24182268</v>
      </c>
      <c r="C38">
        <v>24182405</v>
      </c>
      <c r="D38">
        <v>9915060</v>
      </c>
      <c r="E38">
        <v>1</v>
      </c>
      <c r="F38">
        <v>1</v>
      </c>
      <c r="G38">
        <v>1</v>
      </c>
      <c r="H38">
        <v>1</v>
      </c>
      <c r="I38" t="s">
        <v>471</v>
      </c>
      <c r="K38" t="s">
        <v>472</v>
      </c>
      <c r="L38">
        <v>1191</v>
      </c>
      <c r="N38">
        <v>1013</v>
      </c>
      <c r="O38" t="s">
        <v>419</v>
      </c>
      <c r="P38" t="s">
        <v>419</v>
      </c>
      <c r="Q38">
        <v>1</v>
      </c>
      <c r="W38">
        <v>0</v>
      </c>
      <c r="X38">
        <v>-653602743</v>
      </c>
      <c r="Y38">
        <v>81.64999999999999</v>
      </c>
      <c r="AA38">
        <v>0</v>
      </c>
      <c r="AB38">
        <v>0</v>
      </c>
      <c r="AC38">
        <v>0</v>
      </c>
      <c r="AD38">
        <v>8.82</v>
      </c>
      <c r="AE38">
        <v>0</v>
      </c>
      <c r="AF38">
        <v>0</v>
      </c>
      <c r="AG38">
        <v>0</v>
      </c>
      <c r="AH38">
        <v>8.82</v>
      </c>
      <c r="AI38">
        <v>1</v>
      </c>
      <c r="AJ38">
        <v>1</v>
      </c>
      <c r="AK38">
        <v>1</v>
      </c>
      <c r="AL38">
        <v>1</v>
      </c>
      <c r="AN38">
        <v>0</v>
      </c>
      <c r="AO38">
        <v>1</v>
      </c>
      <c r="AP38">
        <v>1</v>
      </c>
      <c r="AQ38">
        <v>0</v>
      </c>
      <c r="AR38">
        <v>0</v>
      </c>
      <c r="AT38">
        <v>71</v>
      </c>
      <c r="AU38" t="s">
        <v>100</v>
      </c>
      <c r="AV38">
        <v>1</v>
      </c>
      <c r="AW38">
        <v>2</v>
      </c>
      <c r="AX38">
        <v>24182426</v>
      </c>
      <c r="AY38">
        <v>1</v>
      </c>
      <c r="AZ38">
        <v>0</v>
      </c>
      <c r="BA38">
        <v>43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Y38*Source!I37</f>
        <v>343.50154999999995</v>
      </c>
      <c r="CY38">
        <f>AD38</f>
        <v>8.82</v>
      </c>
      <c r="CZ38">
        <f>AH38</f>
        <v>8.82</v>
      </c>
      <c r="DA38">
        <f>AL38</f>
        <v>1</v>
      </c>
      <c r="DB38">
        <v>0</v>
      </c>
    </row>
    <row r="39" spans="1:106" ht="12.75">
      <c r="A39">
        <f>ROW(Source!A37)</f>
        <v>37</v>
      </c>
      <c r="B39">
        <v>24182268</v>
      </c>
      <c r="C39">
        <v>24182405</v>
      </c>
      <c r="D39">
        <v>121548</v>
      </c>
      <c r="E39">
        <v>1</v>
      </c>
      <c r="F39">
        <v>1</v>
      </c>
      <c r="G39">
        <v>1</v>
      </c>
      <c r="H39">
        <v>1</v>
      </c>
      <c r="I39" t="s">
        <v>28</v>
      </c>
      <c r="K39" t="s">
        <v>420</v>
      </c>
      <c r="L39">
        <v>608254</v>
      </c>
      <c r="N39">
        <v>1013</v>
      </c>
      <c r="O39" t="s">
        <v>421</v>
      </c>
      <c r="P39" t="s">
        <v>421</v>
      </c>
      <c r="Q39">
        <v>1</v>
      </c>
      <c r="W39">
        <v>0</v>
      </c>
      <c r="X39">
        <v>-185737400</v>
      </c>
      <c r="Y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1</v>
      </c>
      <c r="AJ39">
        <v>1</v>
      </c>
      <c r="AK39">
        <v>1</v>
      </c>
      <c r="AL39">
        <v>1</v>
      </c>
      <c r="AN39">
        <v>0</v>
      </c>
      <c r="AO39">
        <v>1</v>
      </c>
      <c r="AP39">
        <v>1</v>
      </c>
      <c r="AQ39">
        <v>0</v>
      </c>
      <c r="AR39">
        <v>0</v>
      </c>
      <c r="AT39">
        <v>0</v>
      </c>
      <c r="AU39" t="s">
        <v>99</v>
      </c>
      <c r="AV39">
        <v>2</v>
      </c>
      <c r="AW39">
        <v>2</v>
      </c>
      <c r="AX39">
        <v>24182427</v>
      </c>
      <c r="AY39">
        <v>1</v>
      </c>
      <c r="AZ39">
        <v>0</v>
      </c>
      <c r="BA39">
        <v>44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Y39*Source!I37</f>
        <v>0</v>
      </c>
      <c r="CY39">
        <f>AD39</f>
        <v>0</v>
      </c>
      <c r="CZ39">
        <f>AH39</f>
        <v>0</v>
      </c>
      <c r="DA39">
        <f>AL39</f>
        <v>1</v>
      </c>
      <c r="DB39">
        <v>0</v>
      </c>
    </row>
    <row r="40" spans="1:106" ht="12.75">
      <c r="A40">
        <f>ROW(Source!A37)</f>
        <v>37</v>
      </c>
      <c r="B40">
        <v>24182268</v>
      </c>
      <c r="C40">
        <v>24182405</v>
      </c>
      <c r="D40">
        <v>19852483</v>
      </c>
      <c r="E40">
        <v>1</v>
      </c>
      <c r="F40">
        <v>1</v>
      </c>
      <c r="G40">
        <v>1</v>
      </c>
      <c r="H40">
        <v>2</v>
      </c>
      <c r="I40" t="s">
        <v>473</v>
      </c>
      <c r="J40" t="s">
        <v>474</v>
      </c>
      <c r="K40" t="s">
        <v>475</v>
      </c>
      <c r="L40">
        <v>1368</v>
      </c>
      <c r="N40">
        <v>1011</v>
      </c>
      <c r="O40" t="s">
        <v>425</v>
      </c>
      <c r="P40" t="s">
        <v>425</v>
      </c>
      <c r="Q40">
        <v>1</v>
      </c>
      <c r="W40">
        <v>0</v>
      </c>
      <c r="X40">
        <v>1010985928</v>
      </c>
      <c r="Y40">
        <v>1.9375</v>
      </c>
      <c r="AA40">
        <v>0</v>
      </c>
      <c r="AB40">
        <v>3.61</v>
      </c>
      <c r="AC40">
        <v>0</v>
      </c>
      <c r="AD40">
        <v>0</v>
      </c>
      <c r="AE40">
        <v>0</v>
      </c>
      <c r="AF40">
        <v>3.61</v>
      </c>
      <c r="AG40">
        <v>0</v>
      </c>
      <c r="AH40">
        <v>0</v>
      </c>
      <c r="AI40">
        <v>1</v>
      </c>
      <c r="AJ40">
        <v>1</v>
      </c>
      <c r="AK40">
        <v>1</v>
      </c>
      <c r="AL40">
        <v>1</v>
      </c>
      <c r="AN40">
        <v>0</v>
      </c>
      <c r="AO40">
        <v>1</v>
      </c>
      <c r="AP40">
        <v>1</v>
      </c>
      <c r="AQ40">
        <v>0</v>
      </c>
      <c r="AR40">
        <v>0</v>
      </c>
      <c r="AT40">
        <v>1.55</v>
      </c>
      <c r="AU40" t="s">
        <v>99</v>
      </c>
      <c r="AV40">
        <v>0</v>
      </c>
      <c r="AW40">
        <v>2</v>
      </c>
      <c r="AX40">
        <v>24182428</v>
      </c>
      <c r="AY40">
        <v>1</v>
      </c>
      <c r="AZ40">
        <v>0</v>
      </c>
      <c r="BA40">
        <v>45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Y40*Source!I37</f>
        <v>8.1510625</v>
      </c>
      <c r="CY40">
        <f>AB40</f>
        <v>3.61</v>
      </c>
      <c r="CZ40">
        <f>AF40</f>
        <v>3.61</v>
      </c>
      <c r="DA40">
        <f>AJ40</f>
        <v>1</v>
      </c>
      <c r="DB40">
        <v>0</v>
      </c>
    </row>
    <row r="41" spans="1:106" ht="12.75">
      <c r="A41">
        <f>ROW(Source!A37)</f>
        <v>37</v>
      </c>
      <c r="B41">
        <v>24182268</v>
      </c>
      <c r="C41">
        <v>24182405</v>
      </c>
      <c r="D41">
        <v>19853289</v>
      </c>
      <c r="E41">
        <v>1</v>
      </c>
      <c r="F41">
        <v>1</v>
      </c>
      <c r="G41">
        <v>1</v>
      </c>
      <c r="H41">
        <v>2</v>
      </c>
      <c r="I41" t="s">
        <v>476</v>
      </c>
      <c r="J41" t="s">
        <v>477</v>
      </c>
      <c r="K41" t="s">
        <v>478</v>
      </c>
      <c r="L41">
        <v>1368</v>
      </c>
      <c r="N41">
        <v>1011</v>
      </c>
      <c r="O41" t="s">
        <v>425</v>
      </c>
      <c r="P41" t="s">
        <v>425</v>
      </c>
      <c r="Q41">
        <v>1</v>
      </c>
      <c r="W41">
        <v>0</v>
      </c>
      <c r="X41">
        <v>-659931207</v>
      </c>
      <c r="Y41">
        <v>0.475</v>
      </c>
      <c r="AA41">
        <v>0</v>
      </c>
      <c r="AB41">
        <v>40.24</v>
      </c>
      <c r="AC41">
        <v>0</v>
      </c>
      <c r="AD41">
        <v>0</v>
      </c>
      <c r="AE41">
        <v>0</v>
      </c>
      <c r="AF41">
        <v>40.24</v>
      </c>
      <c r="AG41">
        <v>0</v>
      </c>
      <c r="AH41">
        <v>0</v>
      </c>
      <c r="AI41">
        <v>1</v>
      </c>
      <c r="AJ41">
        <v>1</v>
      </c>
      <c r="AK41">
        <v>1</v>
      </c>
      <c r="AL41">
        <v>1</v>
      </c>
      <c r="AN41">
        <v>0</v>
      </c>
      <c r="AO41">
        <v>1</v>
      </c>
      <c r="AP41">
        <v>1</v>
      </c>
      <c r="AQ41">
        <v>0</v>
      </c>
      <c r="AR41">
        <v>0</v>
      </c>
      <c r="AT41">
        <v>0.38</v>
      </c>
      <c r="AU41" t="s">
        <v>99</v>
      </c>
      <c r="AV41">
        <v>0</v>
      </c>
      <c r="AW41">
        <v>2</v>
      </c>
      <c r="AX41">
        <v>24182429</v>
      </c>
      <c r="AY41">
        <v>1</v>
      </c>
      <c r="AZ41">
        <v>0</v>
      </c>
      <c r="BA41">
        <v>46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Y41*Source!I37</f>
        <v>1.998325</v>
      </c>
      <c r="CY41">
        <f>AB41</f>
        <v>40.24</v>
      </c>
      <c r="CZ41">
        <f>AF41</f>
        <v>40.24</v>
      </c>
      <c r="DA41">
        <f>AJ41</f>
        <v>1</v>
      </c>
      <c r="DB41">
        <v>0</v>
      </c>
    </row>
    <row r="42" spans="1:106" ht="12.75">
      <c r="A42">
        <f>ROW(Source!A37)</f>
        <v>37</v>
      </c>
      <c r="B42">
        <v>24182268</v>
      </c>
      <c r="C42">
        <v>24182405</v>
      </c>
      <c r="D42">
        <v>19853328</v>
      </c>
      <c r="E42">
        <v>1</v>
      </c>
      <c r="F42">
        <v>1</v>
      </c>
      <c r="G42">
        <v>1</v>
      </c>
      <c r="H42">
        <v>2</v>
      </c>
      <c r="I42" t="s">
        <v>479</v>
      </c>
      <c r="J42" t="s">
        <v>480</v>
      </c>
      <c r="K42" t="s">
        <v>481</v>
      </c>
      <c r="L42">
        <v>1368</v>
      </c>
      <c r="N42">
        <v>1011</v>
      </c>
      <c r="O42" t="s">
        <v>425</v>
      </c>
      <c r="P42" t="s">
        <v>425</v>
      </c>
      <c r="Q42">
        <v>1</v>
      </c>
      <c r="W42">
        <v>0</v>
      </c>
      <c r="X42">
        <v>1322216100</v>
      </c>
      <c r="Y42">
        <v>0.6375</v>
      </c>
      <c r="AA42">
        <v>0</v>
      </c>
      <c r="AB42">
        <v>2.5</v>
      </c>
      <c r="AC42">
        <v>0</v>
      </c>
      <c r="AD42">
        <v>0</v>
      </c>
      <c r="AE42">
        <v>0</v>
      </c>
      <c r="AF42">
        <v>2.5</v>
      </c>
      <c r="AG42">
        <v>0</v>
      </c>
      <c r="AH42">
        <v>0</v>
      </c>
      <c r="AI42">
        <v>1</v>
      </c>
      <c r="AJ42">
        <v>1</v>
      </c>
      <c r="AK42">
        <v>1</v>
      </c>
      <c r="AL42">
        <v>1</v>
      </c>
      <c r="AN42">
        <v>0</v>
      </c>
      <c r="AO42">
        <v>1</v>
      </c>
      <c r="AP42">
        <v>1</v>
      </c>
      <c r="AQ42">
        <v>0</v>
      </c>
      <c r="AR42">
        <v>0</v>
      </c>
      <c r="AT42">
        <v>0.51</v>
      </c>
      <c r="AU42" t="s">
        <v>99</v>
      </c>
      <c r="AV42">
        <v>0</v>
      </c>
      <c r="AW42">
        <v>2</v>
      </c>
      <c r="AX42">
        <v>24182430</v>
      </c>
      <c r="AY42">
        <v>1</v>
      </c>
      <c r="AZ42">
        <v>0</v>
      </c>
      <c r="BA42">
        <v>47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Y42*Source!I37</f>
        <v>2.6819624999999996</v>
      </c>
      <c r="CY42">
        <f>AB42</f>
        <v>2.5</v>
      </c>
      <c r="CZ42">
        <f>AF42</f>
        <v>2.5</v>
      </c>
      <c r="DA42">
        <f>AJ42</f>
        <v>1</v>
      </c>
      <c r="DB42">
        <v>0</v>
      </c>
    </row>
    <row r="43" spans="1:106" ht="12.75">
      <c r="A43">
        <f>ROW(Source!A37)</f>
        <v>37</v>
      </c>
      <c r="B43">
        <v>24182268</v>
      </c>
      <c r="C43">
        <v>24182405</v>
      </c>
      <c r="D43">
        <v>19856716</v>
      </c>
      <c r="E43">
        <v>1</v>
      </c>
      <c r="F43">
        <v>1</v>
      </c>
      <c r="G43">
        <v>1</v>
      </c>
      <c r="H43">
        <v>3</v>
      </c>
      <c r="I43" t="s">
        <v>482</v>
      </c>
      <c r="J43" t="s">
        <v>483</v>
      </c>
      <c r="K43" t="s">
        <v>484</v>
      </c>
      <c r="L43">
        <v>1354</v>
      </c>
      <c r="N43">
        <v>1010</v>
      </c>
      <c r="O43" t="s">
        <v>195</v>
      </c>
      <c r="P43" t="s">
        <v>195</v>
      </c>
      <c r="Q43">
        <v>1</v>
      </c>
      <c r="W43">
        <v>0</v>
      </c>
      <c r="X43">
        <v>-670492042</v>
      </c>
      <c r="Y43">
        <v>7</v>
      </c>
      <c r="AA43">
        <v>16.49</v>
      </c>
      <c r="AB43">
        <v>0</v>
      </c>
      <c r="AC43">
        <v>0</v>
      </c>
      <c r="AD43">
        <v>0</v>
      </c>
      <c r="AE43">
        <v>16.49</v>
      </c>
      <c r="AF43">
        <v>0</v>
      </c>
      <c r="AG43">
        <v>0</v>
      </c>
      <c r="AH43">
        <v>0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T43">
        <v>7</v>
      </c>
      <c r="AV43">
        <v>0</v>
      </c>
      <c r="AW43">
        <v>2</v>
      </c>
      <c r="AX43">
        <v>24182431</v>
      </c>
      <c r="AY43">
        <v>1</v>
      </c>
      <c r="AZ43">
        <v>0</v>
      </c>
      <c r="BA43">
        <v>48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Y43*Source!I37</f>
        <v>29.448999999999998</v>
      </c>
      <c r="CY43">
        <f aca="true" t="shared" si="0" ref="CY43:CY57">AA43</f>
        <v>16.49</v>
      </c>
      <c r="CZ43">
        <f aca="true" t="shared" si="1" ref="CZ43:CZ57">AE43</f>
        <v>16.49</v>
      </c>
      <c r="DA43">
        <f aca="true" t="shared" si="2" ref="DA43:DA57">AI43</f>
        <v>1</v>
      </c>
      <c r="DB43">
        <v>0</v>
      </c>
    </row>
    <row r="44" spans="1:106" ht="12.75">
      <c r="A44">
        <f>ROW(Source!A37)</f>
        <v>37</v>
      </c>
      <c r="B44">
        <v>24182268</v>
      </c>
      <c r="C44">
        <v>24182405</v>
      </c>
      <c r="D44">
        <v>19856757</v>
      </c>
      <c r="E44">
        <v>1</v>
      </c>
      <c r="F44">
        <v>1</v>
      </c>
      <c r="G44">
        <v>1</v>
      </c>
      <c r="H44">
        <v>3</v>
      </c>
      <c r="I44" t="s">
        <v>485</v>
      </c>
      <c r="J44" t="s">
        <v>486</v>
      </c>
      <c r="K44" t="s">
        <v>487</v>
      </c>
      <c r="L44">
        <v>1346</v>
      </c>
      <c r="N44">
        <v>1009</v>
      </c>
      <c r="O44" t="s">
        <v>125</v>
      </c>
      <c r="P44" t="s">
        <v>125</v>
      </c>
      <c r="Q44">
        <v>1</v>
      </c>
      <c r="W44">
        <v>0</v>
      </c>
      <c r="X44">
        <v>604297337</v>
      </c>
      <c r="Y44">
        <v>10</v>
      </c>
      <c r="AA44">
        <v>15.63</v>
      </c>
      <c r="AB44">
        <v>0</v>
      </c>
      <c r="AC44">
        <v>0</v>
      </c>
      <c r="AD44">
        <v>0</v>
      </c>
      <c r="AE44">
        <v>15.63</v>
      </c>
      <c r="AF44">
        <v>0</v>
      </c>
      <c r="AG44">
        <v>0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T44">
        <v>10</v>
      </c>
      <c r="AV44">
        <v>0</v>
      </c>
      <c r="AW44">
        <v>2</v>
      </c>
      <c r="AX44">
        <v>24182432</v>
      </c>
      <c r="AY44">
        <v>1</v>
      </c>
      <c r="AZ44">
        <v>0</v>
      </c>
      <c r="BA44">
        <v>49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Y44*Source!I37</f>
        <v>42.07</v>
      </c>
      <c r="CY44">
        <f t="shared" si="0"/>
        <v>15.63</v>
      </c>
      <c r="CZ44">
        <f t="shared" si="1"/>
        <v>15.63</v>
      </c>
      <c r="DA44">
        <f t="shared" si="2"/>
        <v>1</v>
      </c>
      <c r="DB44">
        <v>0</v>
      </c>
    </row>
    <row r="45" spans="1:106" ht="12.75">
      <c r="A45">
        <f>ROW(Source!A37)</f>
        <v>37</v>
      </c>
      <c r="B45">
        <v>24182268</v>
      </c>
      <c r="C45">
        <v>24182405</v>
      </c>
      <c r="D45">
        <v>19856762</v>
      </c>
      <c r="E45">
        <v>1</v>
      </c>
      <c r="F45">
        <v>1</v>
      </c>
      <c r="G45">
        <v>1</v>
      </c>
      <c r="H45">
        <v>3</v>
      </c>
      <c r="I45" t="s">
        <v>488</v>
      </c>
      <c r="J45" t="s">
        <v>489</v>
      </c>
      <c r="K45" t="s">
        <v>490</v>
      </c>
      <c r="L45">
        <v>1346</v>
      </c>
      <c r="N45">
        <v>1009</v>
      </c>
      <c r="O45" t="s">
        <v>125</v>
      </c>
      <c r="P45" t="s">
        <v>125</v>
      </c>
      <c r="Q45">
        <v>1</v>
      </c>
      <c r="W45">
        <v>0</v>
      </c>
      <c r="X45">
        <v>1581467892</v>
      </c>
      <c r="Y45">
        <v>60</v>
      </c>
      <c r="AA45">
        <v>6</v>
      </c>
      <c r="AB45">
        <v>0</v>
      </c>
      <c r="AC45">
        <v>0</v>
      </c>
      <c r="AD45">
        <v>0</v>
      </c>
      <c r="AE45">
        <v>6</v>
      </c>
      <c r="AF45">
        <v>0</v>
      </c>
      <c r="AG45">
        <v>0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T45">
        <v>60</v>
      </c>
      <c r="AV45">
        <v>0</v>
      </c>
      <c r="AW45">
        <v>2</v>
      </c>
      <c r="AX45">
        <v>24182433</v>
      </c>
      <c r="AY45">
        <v>1</v>
      </c>
      <c r="AZ45">
        <v>0</v>
      </c>
      <c r="BA45">
        <v>50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Y45*Source!I37</f>
        <v>252.42</v>
      </c>
      <c r="CY45">
        <f t="shared" si="0"/>
        <v>6</v>
      </c>
      <c r="CZ45">
        <f t="shared" si="1"/>
        <v>6</v>
      </c>
      <c r="DA45">
        <f t="shared" si="2"/>
        <v>1</v>
      </c>
      <c r="DB45">
        <v>0</v>
      </c>
    </row>
    <row r="46" spans="1:106" ht="12.75">
      <c r="A46">
        <f>ROW(Source!A37)</f>
        <v>37</v>
      </c>
      <c r="B46">
        <v>24182268</v>
      </c>
      <c r="C46">
        <v>24182405</v>
      </c>
      <c r="D46">
        <v>19856764</v>
      </c>
      <c r="E46">
        <v>1</v>
      </c>
      <c r="F46">
        <v>1</v>
      </c>
      <c r="G46">
        <v>1</v>
      </c>
      <c r="H46">
        <v>3</v>
      </c>
      <c r="I46" t="s">
        <v>491</v>
      </c>
      <c r="J46" t="s">
        <v>492</v>
      </c>
      <c r="K46" t="s">
        <v>493</v>
      </c>
      <c r="L46">
        <v>1346</v>
      </c>
      <c r="N46">
        <v>1009</v>
      </c>
      <c r="O46" t="s">
        <v>125</v>
      </c>
      <c r="P46" t="s">
        <v>125</v>
      </c>
      <c r="Q46">
        <v>1</v>
      </c>
      <c r="W46">
        <v>0</v>
      </c>
      <c r="X46">
        <v>-958878002</v>
      </c>
      <c r="Y46">
        <v>4</v>
      </c>
      <c r="AA46">
        <v>8.9</v>
      </c>
      <c r="AB46">
        <v>0</v>
      </c>
      <c r="AC46">
        <v>0</v>
      </c>
      <c r="AD46">
        <v>0</v>
      </c>
      <c r="AE46">
        <v>8.9</v>
      </c>
      <c r="AF46">
        <v>0</v>
      </c>
      <c r="AG46">
        <v>0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T46">
        <v>4</v>
      </c>
      <c r="AV46">
        <v>0</v>
      </c>
      <c r="AW46">
        <v>2</v>
      </c>
      <c r="AX46">
        <v>24182434</v>
      </c>
      <c r="AY46">
        <v>1</v>
      </c>
      <c r="AZ46">
        <v>0</v>
      </c>
      <c r="BA46">
        <v>51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Y46*Source!I37</f>
        <v>16.828</v>
      </c>
      <c r="CY46">
        <f t="shared" si="0"/>
        <v>8.9</v>
      </c>
      <c r="CZ46">
        <f t="shared" si="1"/>
        <v>8.9</v>
      </c>
      <c r="DA46">
        <f t="shared" si="2"/>
        <v>1</v>
      </c>
      <c r="DB46">
        <v>0</v>
      </c>
    </row>
    <row r="47" spans="1:106" ht="12.75">
      <c r="A47">
        <f>ROW(Source!A37)</f>
        <v>37</v>
      </c>
      <c r="B47">
        <v>24182268</v>
      </c>
      <c r="C47">
        <v>24182405</v>
      </c>
      <c r="D47">
        <v>19856765</v>
      </c>
      <c r="E47">
        <v>1</v>
      </c>
      <c r="F47">
        <v>1</v>
      </c>
      <c r="G47">
        <v>1</v>
      </c>
      <c r="H47">
        <v>3</v>
      </c>
      <c r="I47" t="s">
        <v>494</v>
      </c>
      <c r="J47" t="s">
        <v>495</v>
      </c>
      <c r="K47" t="s">
        <v>496</v>
      </c>
      <c r="L47">
        <v>1346</v>
      </c>
      <c r="N47">
        <v>1009</v>
      </c>
      <c r="O47" t="s">
        <v>125</v>
      </c>
      <c r="P47" t="s">
        <v>125</v>
      </c>
      <c r="Q47">
        <v>1</v>
      </c>
      <c r="W47">
        <v>0</v>
      </c>
      <c r="X47">
        <v>-709394794</v>
      </c>
      <c r="Y47">
        <v>37</v>
      </c>
      <c r="AA47">
        <v>3.22</v>
      </c>
      <c r="AB47">
        <v>0</v>
      </c>
      <c r="AC47">
        <v>0</v>
      </c>
      <c r="AD47">
        <v>0</v>
      </c>
      <c r="AE47">
        <v>3.22</v>
      </c>
      <c r="AF47">
        <v>0</v>
      </c>
      <c r="AG47">
        <v>0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T47">
        <v>37</v>
      </c>
      <c r="AV47">
        <v>0</v>
      </c>
      <c r="AW47">
        <v>2</v>
      </c>
      <c r="AX47">
        <v>24182435</v>
      </c>
      <c r="AY47">
        <v>1</v>
      </c>
      <c r="AZ47">
        <v>0</v>
      </c>
      <c r="BA47">
        <v>52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Y47*Source!I37</f>
        <v>155.659</v>
      </c>
      <c r="CY47">
        <f t="shared" si="0"/>
        <v>3.22</v>
      </c>
      <c r="CZ47">
        <f t="shared" si="1"/>
        <v>3.22</v>
      </c>
      <c r="DA47">
        <f t="shared" si="2"/>
        <v>1</v>
      </c>
      <c r="DB47">
        <v>0</v>
      </c>
    </row>
    <row r="48" spans="1:106" ht="12.75">
      <c r="A48">
        <f>ROW(Source!A37)</f>
        <v>37</v>
      </c>
      <c r="B48">
        <v>24182268</v>
      </c>
      <c r="C48">
        <v>24182405</v>
      </c>
      <c r="D48">
        <v>19856806</v>
      </c>
      <c r="E48">
        <v>1</v>
      </c>
      <c r="F48">
        <v>1</v>
      </c>
      <c r="G48">
        <v>1</v>
      </c>
      <c r="H48">
        <v>3</v>
      </c>
      <c r="I48" t="s">
        <v>497</v>
      </c>
      <c r="J48" t="s">
        <v>498</v>
      </c>
      <c r="K48" t="s">
        <v>499</v>
      </c>
      <c r="L48">
        <v>1301</v>
      </c>
      <c r="N48">
        <v>1003</v>
      </c>
      <c r="O48" t="s">
        <v>258</v>
      </c>
      <c r="P48" t="s">
        <v>258</v>
      </c>
      <c r="Q48">
        <v>1</v>
      </c>
      <c r="W48">
        <v>0</v>
      </c>
      <c r="X48">
        <v>-580427809</v>
      </c>
      <c r="Y48">
        <v>83</v>
      </c>
      <c r="AA48">
        <v>0.2</v>
      </c>
      <c r="AB48">
        <v>0</v>
      </c>
      <c r="AC48">
        <v>0</v>
      </c>
      <c r="AD48">
        <v>0</v>
      </c>
      <c r="AE48">
        <v>0.2</v>
      </c>
      <c r="AF48">
        <v>0</v>
      </c>
      <c r="AG48">
        <v>0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T48">
        <v>83</v>
      </c>
      <c r="AV48">
        <v>0</v>
      </c>
      <c r="AW48">
        <v>2</v>
      </c>
      <c r="AX48">
        <v>24182436</v>
      </c>
      <c r="AY48">
        <v>1</v>
      </c>
      <c r="AZ48">
        <v>0</v>
      </c>
      <c r="BA48">
        <v>53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Y48*Source!I37</f>
        <v>349.181</v>
      </c>
      <c r="CY48">
        <f t="shared" si="0"/>
        <v>0.2</v>
      </c>
      <c r="CZ48">
        <f t="shared" si="1"/>
        <v>0.2</v>
      </c>
      <c r="DA48">
        <f t="shared" si="2"/>
        <v>1</v>
      </c>
      <c r="DB48">
        <v>0</v>
      </c>
    </row>
    <row r="49" spans="1:106" ht="12.75">
      <c r="A49">
        <f>ROW(Source!A37)</f>
        <v>37</v>
      </c>
      <c r="B49">
        <v>24182268</v>
      </c>
      <c r="C49">
        <v>24182405</v>
      </c>
      <c r="D49">
        <v>19856812</v>
      </c>
      <c r="E49">
        <v>1</v>
      </c>
      <c r="F49">
        <v>1</v>
      </c>
      <c r="G49">
        <v>1</v>
      </c>
      <c r="H49">
        <v>3</v>
      </c>
      <c r="I49" t="s">
        <v>500</v>
      </c>
      <c r="J49" t="s">
        <v>501</v>
      </c>
      <c r="K49" t="s">
        <v>502</v>
      </c>
      <c r="L49">
        <v>1301</v>
      </c>
      <c r="N49">
        <v>1003</v>
      </c>
      <c r="O49" t="s">
        <v>258</v>
      </c>
      <c r="P49" t="s">
        <v>258</v>
      </c>
      <c r="Q49">
        <v>1</v>
      </c>
      <c r="W49">
        <v>0</v>
      </c>
      <c r="X49">
        <v>2124727040</v>
      </c>
      <c r="Y49">
        <v>82</v>
      </c>
      <c r="AA49">
        <v>2.07</v>
      </c>
      <c r="AB49">
        <v>0</v>
      </c>
      <c r="AC49">
        <v>0</v>
      </c>
      <c r="AD49">
        <v>0</v>
      </c>
      <c r="AE49">
        <v>2.07</v>
      </c>
      <c r="AF49">
        <v>0</v>
      </c>
      <c r="AG49">
        <v>0</v>
      </c>
      <c r="AH49">
        <v>0</v>
      </c>
      <c r="AI49">
        <v>1</v>
      </c>
      <c r="AJ49">
        <v>1</v>
      </c>
      <c r="AK49">
        <v>1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T49">
        <v>82</v>
      </c>
      <c r="AV49">
        <v>0</v>
      </c>
      <c r="AW49">
        <v>2</v>
      </c>
      <c r="AX49">
        <v>24182437</v>
      </c>
      <c r="AY49">
        <v>1</v>
      </c>
      <c r="AZ49">
        <v>0</v>
      </c>
      <c r="BA49">
        <v>54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Y49*Source!I37</f>
        <v>344.974</v>
      </c>
      <c r="CY49">
        <f t="shared" si="0"/>
        <v>2.07</v>
      </c>
      <c r="CZ49">
        <f t="shared" si="1"/>
        <v>2.07</v>
      </c>
      <c r="DA49">
        <f t="shared" si="2"/>
        <v>1</v>
      </c>
      <c r="DB49">
        <v>0</v>
      </c>
    </row>
    <row r="50" spans="1:106" ht="12.75">
      <c r="A50">
        <f>ROW(Source!A37)</f>
        <v>37</v>
      </c>
      <c r="B50">
        <v>24182268</v>
      </c>
      <c r="C50">
        <v>24182405</v>
      </c>
      <c r="D50">
        <v>19856818</v>
      </c>
      <c r="E50">
        <v>1</v>
      </c>
      <c r="F50">
        <v>1</v>
      </c>
      <c r="G50">
        <v>1</v>
      </c>
      <c r="H50">
        <v>3</v>
      </c>
      <c r="I50" t="s">
        <v>503</v>
      </c>
      <c r="J50" t="s">
        <v>504</v>
      </c>
      <c r="K50" t="s">
        <v>505</v>
      </c>
      <c r="L50">
        <v>1301</v>
      </c>
      <c r="N50">
        <v>1003</v>
      </c>
      <c r="O50" t="s">
        <v>258</v>
      </c>
      <c r="P50" t="s">
        <v>258</v>
      </c>
      <c r="Q50">
        <v>1</v>
      </c>
      <c r="W50">
        <v>0</v>
      </c>
      <c r="X50">
        <v>1580064464</v>
      </c>
      <c r="Y50">
        <v>116</v>
      </c>
      <c r="AA50">
        <v>1</v>
      </c>
      <c r="AB50">
        <v>0</v>
      </c>
      <c r="AC50">
        <v>0</v>
      </c>
      <c r="AD50">
        <v>0</v>
      </c>
      <c r="AE50">
        <v>1</v>
      </c>
      <c r="AF50">
        <v>0</v>
      </c>
      <c r="AG50">
        <v>0</v>
      </c>
      <c r="AH50">
        <v>0</v>
      </c>
      <c r="AI50">
        <v>1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T50">
        <v>116</v>
      </c>
      <c r="AV50">
        <v>0</v>
      </c>
      <c r="AW50">
        <v>2</v>
      </c>
      <c r="AX50">
        <v>24182438</v>
      </c>
      <c r="AY50">
        <v>1</v>
      </c>
      <c r="AZ50">
        <v>0</v>
      </c>
      <c r="BA50">
        <v>55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Y50*Source!I37</f>
        <v>488.012</v>
      </c>
      <c r="CY50">
        <f t="shared" si="0"/>
        <v>1</v>
      </c>
      <c r="CZ50">
        <f t="shared" si="1"/>
        <v>1</v>
      </c>
      <c r="DA50">
        <f t="shared" si="2"/>
        <v>1</v>
      </c>
      <c r="DB50">
        <v>0</v>
      </c>
    </row>
    <row r="51" spans="1:106" ht="12.75">
      <c r="A51">
        <f>ROW(Source!A37)</f>
        <v>37</v>
      </c>
      <c r="B51">
        <v>24182268</v>
      </c>
      <c r="C51">
        <v>24182405</v>
      </c>
      <c r="D51">
        <v>19856841</v>
      </c>
      <c r="E51">
        <v>1</v>
      </c>
      <c r="F51">
        <v>1</v>
      </c>
      <c r="G51">
        <v>1</v>
      </c>
      <c r="H51">
        <v>3</v>
      </c>
      <c r="I51" t="s">
        <v>105</v>
      </c>
      <c r="J51" t="s">
        <v>108</v>
      </c>
      <c r="K51" t="s">
        <v>106</v>
      </c>
      <c r="L51">
        <v>1327</v>
      </c>
      <c r="N51">
        <v>1005</v>
      </c>
      <c r="O51" t="s">
        <v>107</v>
      </c>
      <c r="P51" t="s">
        <v>107</v>
      </c>
      <c r="Q51">
        <v>1</v>
      </c>
      <c r="W51">
        <v>1</v>
      </c>
      <c r="X51">
        <v>1948464112</v>
      </c>
      <c r="Y51">
        <v>-107</v>
      </c>
      <c r="AA51">
        <v>17.91</v>
      </c>
      <c r="AB51">
        <v>0</v>
      </c>
      <c r="AC51">
        <v>0</v>
      </c>
      <c r="AD51">
        <v>0</v>
      </c>
      <c r="AE51">
        <v>17.91</v>
      </c>
      <c r="AF51">
        <v>0</v>
      </c>
      <c r="AG51">
        <v>0</v>
      </c>
      <c r="AH51">
        <v>0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T51">
        <v>-107</v>
      </c>
      <c r="AV51">
        <v>0</v>
      </c>
      <c r="AW51">
        <v>2</v>
      </c>
      <c r="AX51">
        <v>24182439</v>
      </c>
      <c r="AY51">
        <v>1</v>
      </c>
      <c r="AZ51">
        <v>6144</v>
      </c>
      <c r="BA51">
        <v>56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Y51*Source!I37</f>
        <v>-450.149</v>
      </c>
      <c r="CY51">
        <f t="shared" si="0"/>
        <v>17.91</v>
      </c>
      <c r="CZ51">
        <f t="shared" si="1"/>
        <v>17.91</v>
      </c>
      <c r="DA51">
        <f t="shared" si="2"/>
        <v>1</v>
      </c>
      <c r="DB51">
        <v>0</v>
      </c>
    </row>
    <row r="52" spans="1:106" ht="12.75">
      <c r="A52">
        <f>ROW(Source!A37)</f>
        <v>37</v>
      </c>
      <c r="B52">
        <v>24182268</v>
      </c>
      <c r="C52">
        <v>24182405</v>
      </c>
      <c r="D52">
        <v>19856844</v>
      </c>
      <c r="E52">
        <v>1</v>
      </c>
      <c r="F52">
        <v>1</v>
      </c>
      <c r="G52">
        <v>1</v>
      </c>
      <c r="H52">
        <v>3</v>
      </c>
      <c r="I52" t="s">
        <v>113</v>
      </c>
      <c r="J52" t="s">
        <v>115</v>
      </c>
      <c r="K52" t="s">
        <v>114</v>
      </c>
      <c r="L52">
        <v>1327</v>
      </c>
      <c r="N52">
        <v>1005</v>
      </c>
      <c r="O52" t="s">
        <v>107</v>
      </c>
      <c r="P52" t="s">
        <v>107</v>
      </c>
      <c r="Q52">
        <v>1</v>
      </c>
      <c r="W52">
        <v>0</v>
      </c>
      <c r="X52">
        <v>1313340814</v>
      </c>
      <c r="Y52">
        <v>107</v>
      </c>
      <c r="AA52">
        <v>24.44</v>
      </c>
      <c r="AB52">
        <v>0</v>
      </c>
      <c r="AC52">
        <v>0</v>
      </c>
      <c r="AD52">
        <v>0</v>
      </c>
      <c r="AE52">
        <v>24.44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0</v>
      </c>
      <c r="AP52">
        <v>0</v>
      </c>
      <c r="AQ52">
        <v>0</v>
      </c>
      <c r="AR52">
        <v>0</v>
      </c>
      <c r="AT52">
        <v>107</v>
      </c>
      <c r="AV52">
        <v>0</v>
      </c>
      <c r="AW52">
        <v>1</v>
      </c>
      <c r="AX52">
        <v>-1</v>
      </c>
      <c r="AY52">
        <v>0</v>
      </c>
      <c r="AZ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Y52*Source!I37</f>
        <v>450.149</v>
      </c>
      <c r="CY52">
        <f t="shared" si="0"/>
        <v>24.44</v>
      </c>
      <c r="CZ52">
        <f t="shared" si="1"/>
        <v>24.44</v>
      </c>
      <c r="DA52">
        <f t="shared" si="2"/>
        <v>1</v>
      </c>
      <c r="DB52">
        <v>0</v>
      </c>
    </row>
    <row r="53" spans="1:106" ht="12.75">
      <c r="A53">
        <f>ROW(Source!A37)</f>
        <v>37</v>
      </c>
      <c r="B53">
        <v>24182268</v>
      </c>
      <c r="C53">
        <v>24182405</v>
      </c>
      <c r="D53">
        <v>19856915</v>
      </c>
      <c r="E53">
        <v>1</v>
      </c>
      <c r="F53">
        <v>1</v>
      </c>
      <c r="G53">
        <v>1</v>
      </c>
      <c r="H53">
        <v>3</v>
      </c>
      <c r="I53" t="s">
        <v>506</v>
      </c>
      <c r="J53" t="s">
        <v>507</v>
      </c>
      <c r="K53" t="s">
        <v>508</v>
      </c>
      <c r="L53">
        <v>1354</v>
      </c>
      <c r="N53">
        <v>1010</v>
      </c>
      <c r="O53" t="s">
        <v>195</v>
      </c>
      <c r="P53" t="s">
        <v>195</v>
      </c>
      <c r="Q53">
        <v>1</v>
      </c>
      <c r="W53">
        <v>0</v>
      </c>
      <c r="X53">
        <v>1705114818</v>
      </c>
      <c r="Y53">
        <v>1855</v>
      </c>
      <c r="AA53">
        <v>0.02</v>
      </c>
      <c r="AB53">
        <v>0</v>
      </c>
      <c r="AC53">
        <v>0</v>
      </c>
      <c r="AD53">
        <v>0</v>
      </c>
      <c r="AE53">
        <v>0.02</v>
      </c>
      <c r="AF53">
        <v>0</v>
      </c>
      <c r="AG53">
        <v>0</v>
      </c>
      <c r="AH53">
        <v>0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T53">
        <v>1855</v>
      </c>
      <c r="AV53">
        <v>0</v>
      </c>
      <c r="AW53">
        <v>2</v>
      </c>
      <c r="AX53">
        <v>24182440</v>
      </c>
      <c r="AY53">
        <v>1</v>
      </c>
      <c r="AZ53">
        <v>0</v>
      </c>
      <c r="BA53">
        <v>57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Y53*Source!I37</f>
        <v>7803.985</v>
      </c>
      <c r="CY53">
        <f t="shared" si="0"/>
        <v>0.02</v>
      </c>
      <c r="CZ53">
        <f t="shared" si="1"/>
        <v>0.02</v>
      </c>
      <c r="DA53">
        <f t="shared" si="2"/>
        <v>1</v>
      </c>
      <c r="DB53">
        <v>0</v>
      </c>
    </row>
    <row r="54" spans="1:106" ht="12.75">
      <c r="A54">
        <f>ROW(Source!A37)</f>
        <v>37</v>
      </c>
      <c r="B54">
        <v>24182268</v>
      </c>
      <c r="C54">
        <v>24182405</v>
      </c>
      <c r="D54">
        <v>19856922</v>
      </c>
      <c r="E54">
        <v>1</v>
      </c>
      <c r="F54">
        <v>1</v>
      </c>
      <c r="G54">
        <v>1</v>
      </c>
      <c r="H54">
        <v>3</v>
      </c>
      <c r="I54" t="s">
        <v>509</v>
      </c>
      <c r="J54" t="s">
        <v>510</v>
      </c>
      <c r="K54" t="s">
        <v>511</v>
      </c>
      <c r="L54">
        <v>1354</v>
      </c>
      <c r="N54">
        <v>1010</v>
      </c>
      <c r="O54" t="s">
        <v>195</v>
      </c>
      <c r="P54" t="s">
        <v>195</v>
      </c>
      <c r="Q54">
        <v>1</v>
      </c>
      <c r="W54">
        <v>0</v>
      </c>
      <c r="X54">
        <v>-1374838503</v>
      </c>
      <c r="Y54">
        <v>153</v>
      </c>
      <c r="AA54">
        <v>0.1</v>
      </c>
      <c r="AB54">
        <v>0</v>
      </c>
      <c r="AC54">
        <v>0</v>
      </c>
      <c r="AD54">
        <v>0</v>
      </c>
      <c r="AE54">
        <v>0.1</v>
      </c>
      <c r="AF54">
        <v>0</v>
      </c>
      <c r="AG54">
        <v>0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T54">
        <v>153</v>
      </c>
      <c r="AV54">
        <v>0</v>
      </c>
      <c r="AW54">
        <v>2</v>
      </c>
      <c r="AX54">
        <v>24182441</v>
      </c>
      <c r="AY54">
        <v>1</v>
      </c>
      <c r="AZ54">
        <v>0</v>
      </c>
      <c r="BA54">
        <v>58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Y54*Source!I37</f>
        <v>643.6709999999999</v>
      </c>
      <c r="CY54">
        <f t="shared" si="0"/>
        <v>0.1</v>
      </c>
      <c r="CZ54">
        <f t="shared" si="1"/>
        <v>0.1</v>
      </c>
      <c r="DA54">
        <f t="shared" si="2"/>
        <v>1</v>
      </c>
      <c r="DB54">
        <v>0</v>
      </c>
    </row>
    <row r="55" spans="1:106" ht="12.75">
      <c r="A55">
        <f>ROW(Source!A37)</f>
        <v>37</v>
      </c>
      <c r="B55">
        <v>24182268</v>
      </c>
      <c r="C55">
        <v>24182405</v>
      </c>
      <c r="D55">
        <v>19876267</v>
      </c>
      <c r="E55">
        <v>1</v>
      </c>
      <c r="F55">
        <v>1</v>
      </c>
      <c r="G55">
        <v>1</v>
      </c>
      <c r="H55">
        <v>3</v>
      </c>
      <c r="I55" t="s">
        <v>512</v>
      </c>
      <c r="J55" t="s">
        <v>513</v>
      </c>
      <c r="K55" t="s">
        <v>514</v>
      </c>
      <c r="L55">
        <v>1301</v>
      </c>
      <c r="N55">
        <v>1003</v>
      </c>
      <c r="O55" t="s">
        <v>258</v>
      </c>
      <c r="P55" t="s">
        <v>258</v>
      </c>
      <c r="Q55">
        <v>1</v>
      </c>
      <c r="W55">
        <v>0</v>
      </c>
      <c r="X55">
        <v>1592461360</v>
      </c>
      <c r="Y55">
        <v>121</v>
      </c>
      <c r="AA55">
        <v>8.24</v>
      </c>
      <c r="AB55">
        <v>0</v>
      </c>
      <c r="AC55">
        <v>0</v>
      </c>
      <c r="AD55">
        <v>0</v>
      </c>
      <c r="AE55">
        <v>8.24</v>
      </c>
      <c r="AF55">
        <v>0</v>
      </c>
      <c r="AG55">
        <v>0</v>
      </c>
      <c r="AH55">
        <v>0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T55">
        <v>121</v>
      </c>
      <c r="AV55">
        <v>0</v>
      </c>
      <c r="AW55">
        <v>2</v>
      </c>
      <c r="AX55">
        <v>24182442</v>
      </c>
      <c r="AY55">
        <v>1</v>
      </c>
      <c r="AZ55">
        <v>0</v>
      </c>
      <c r="BA55">
        <v>59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Y55*Source!I37</f>
        <v>509.04699999999997</v>
      </c>
      <c r="CY55">
        <f t="shared" si="0"/>
        <v>8.24</v>
      </c>
      <c r="CZ55">
        <f t="shared" si="1"/>
        <v>8.24</v>
      </c>
      <c r="DA55">
        <f t="shared" si="2"/>
        <v>1</v>
      </c>
      <c r="DB55">
        <v>0</v>
      </c>
    </row>
    <row r="56" spans="1:106" ht="12.75">
      <c r="A56">
        <f>ROW(Source!A37)</f>
        <v>37</v>
      </c>
      <c r="B56">
        <v>24182268</v>
      </c>
      <c r="C56">
        <v>24182405</v>
      </c>
      <c r="D56">
        <v>19876278</v>
      </c>
      <c r="E56">
        <v>1</v>
      </c>
      <c r="F56">
        <v>1</v>
      </c>
      <c r="G56">
        <v>1</v>
      </c>
      <c r="H56">
        <v>3</v>
      </c>
      <c r="I56" t="s">
        <v>515</v>
      </c>
      <c r="J56" t="s">
        <v>516</v>
      </c>
      <c r="K56" t="s">
        <v>517</v>
      </c>
      <c r="L56">
        <v>1301</v>
      </c>
      <c r="N56">
        <v>1003</v>
      </c>
      <c r="O56" t="s">
        <v>258</v>
      </c>
      <c r="P56" t="s">
        <v>258</v>
      </c>
      <c r="Q56">
        <v>1</v>
      </c>
      <c r="W56">
        <v>0</v>
      </c>
      <c r="X56">
        <v>828590466</v>
      </c>
      <c r="Y56">
        <v>225</v>
      </c>
      <c r="AA56">
        <v>9.63</v>
      </c>
      <c r="AB56">
        <v>0</v>
      </c>
      <c r="AC56">
        <v>0</v>
      </c>
      <c r="AD56">
        <v>0</v>
      </c>
      <c r="AE56">
        <v>9.63</v>
      </c>
      <c r="AF56">
        <v>0</v>
      </c>
      <c r="AG56">
        <v>0</v>
      </c>
      <c r="AH56">
        <v>0</v>
      </c>
      <c r="AI56">
        <v>1</v>
      </c>
      <c r="AJ56">
        <v>1</v>
      </c>
      <c r="AK56">
        <v>1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T56">
        <v>225</v>
      </c>
      <c r="AV56">
        <v>0</v>
      </c>
      <c r="AW56">
        <v>2</v>
      </c>
      <c r="AX56">
        <v>24182443</v>
      </c>
      <c r="AY56">
        <v>1</v>
      </c>
      <c r="AZ56">
        <v>0</v>
      </c>
      <c r="BA56">
        <v>60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Y56*Source!I37</f>
        <v>946.5749999999999</v>
      </c>
      <c r="CY56">
        <f t="shared" si="0"/>
        <v>9.63</v>
      </c>
      <c r="CZ56">
        <f t="shared" si="1"/>
        <v>9.63</v>
      </c>
      <c r="DA56">
        <f t="shared" si="2"/>
        <v>1</v>
      </c>
      <c r="DB56">
        <v>0</v>
      </c>
    </row>
    <row r="57" spans="1:106" ht="12.75">
      <c r="A57">
        <f>ROW(Source!A37)</f>
        <v>37</v>
      </c>
      <c r="B57">
        <v>24182268</v>
      </c>
      <c r="C57">
        <v>24182405</v>
      </c>
      <c r="D57">
        <v>19876280</v>
      </c>
      <c r="E57">
        <v>1</v>
      </c>
      <c r="F57">
        <v>1</v>
      </c>
      <c r="G57">
        <v>1</v>
      </c>
      <c r="H57">
        <v>3</v>
      </c>
      <c r="I57" t="s">
        <v>518</v>
      </c>
      <c r="J57" t="s">
        <v>519</v>
      </c>
      <c r="K57" t="s">
        <v>520</v>
      </c>
      <c r="L57">
        <v>1301</v>
      </c>
      <c r="N57">
        <v>1003</v>
      </c>
      <c r="O57" t="s">
        <v>258</v>
      </c>
      <c r="P57" t="s">
        <v>258</v>
      </c>
      <c r="Q57">
        <v>1</v>
      </c>
      <c r="W57">
        <v>0</v>
      </c>
      <c r="X57">
        <v>-1267189151</v>
      </c>
      <c r="Y57">
        <v>46</v>
      </c>
      <c r="AA57">
        <v>3.79</v>
      </c>
      <c r="AB57">
        <v>0</v>
      </c>
      <c r="AC57">
        <v>0</v>
      </c>
      <c r="AD57">
        <v>0</v>
      </c>
      <c r="AE57">
        <v>3.79</v>
      </c>
      <c r="AF57">
        <v>0</v>
      </c>
      <c r="AG57">
        <v>0</v>
      </c>
      <c r="AH57">
        <v>0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T57">
        <v>46</v>
      </c>
      <c r="AV57">
        <v>0</v>
      </c>
      <c r="AW57">
        <v>2</v>
      </c>
      <c r="AX57">
        <v>24182444</v>
      </c>
      <c r="AY57">
        <v>1</v>
      </c>
      <c r="AZ57">
        <v>0</v>
      </c>
      <c r="BA57">
        <v>61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Y57*Source!I37</f>
        <v>193.522</v>
      </c>
      <c r="CY57">
        <f t="shared" si="0"/>
        <v>3.79</v>
      </c>
      <c r="CZ57">
        <f t="shared" si="1"/>
        <v>3.79</v>
      </c>
      <c r="DA57">
        <f t="shared" si="2"/>
        <v>1</v>
      </c>
      <c r="DB57">
        <v>0</v>
      </c>
    </row>
    <row r="58" spans="1:106" ht="12.75">
      <c r="A58">
        <f>ROW(Source!A40)</f>
        <v>40</v>
      </c>
      <c r="B58">
        <v>24182268</v>
      </c>
      <c r="C58">
        <v>24182447</v>
      </c>
      <c r="D58">
        <v>9914966</v>
      </c>
      <c r="E58">
        <v>1</v>
      </c>
      <c r="F58">
        <v>1</v>
      </c>
      <c r="G58">
        <v>1</v>
      </c>
      <c r="H58">
        <v>1</v>
      </c>
      <c r="I58" t="s">
        <v>521</v>
      </c>
      <c r="K58" t="s">
        <v>522</v>
      </c>
      <c r="L58">
        <v>1191</v>
      </c>
      <c r="N58">
        <v>1013</v>
      </c>
      <c r="O58" t="s">
        <v>419</v>
      </c>
      <c r="P58" t="s">
        <v>419</v>
      </c>
      <c r="Q58">
        <v>1</v>
      </c>
      <c r="W58">
        <v>0</v>
      </c>
      <c r="X58">
        <v>-464558861</v>
      </c>
      <c r="Y58">
        <v>59.6735</v>
      </c>
      <c r="AA58">
        <v>0</v>
      </c>
      <c r="AB58">
        <v>0</v>
      </c>
      <c r="AC58">
        <v>0</v>
      </c>
      <c r="AD58">
        <v>8.93</v>
      </c>
      <c r="AE58">
        <v>0</v>
      </c>
      <c r="AF58">
        <v>0</v>
      </c>
      <c r="AG58">
        <v>0</v>
      </c>
      <c r="AH58">
        <v>8.93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1</v>
      </c>
      <c r="AQ58">
        <v>0</v>
      </c>
      <c r="AR58">
        <v>0</v>
      </c>
      <c r="AT58">
        <v>51.89</v>
      </c>
      <c r="AU58" t="s">
        <v>100</v>
      </c>
      <c r="AV58">
        <v>1</v>
      </c>
      <c r="AW58">
        <v>2</v>
      </c>
      <c r="AX58">
        <v>24182455</v>
      </c>
      <c r="AY58">
        <v>1</v>
      </c>
      <c r="AZ58">
        <v>0</v>
      </c>
      <c r="BA58">
        <v>62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Y58*Source!I40</f>
        <v>144.887258</v>
      </c>
      <c r="CY58">
        <f>AD58</f>
        <v>8.93</v>
      </c>
      <c r="CZ58">
        <f>AH58</f>
        <v>8.93</v>
      </c>
      <c r="DA58">
        <f>AL58</f>
        <v>1</v>
      </c>
      <c r="DB58">
        <v>0</v>
      </c>
    </row>
    <row r="59" spans="1:106" ht="12.75">
      <c r="A59">
        <f>ROW(Source!A40)</f>
        <v>40</v>
      </c>
      <c r="B59">
        <v>24182268</v>
      </c>
      <c r="C59">
        <v>24182447</v>
      </c>
      <c r="D59">
        <v>121548</v>
      </c>
      <c r="E59">
        <v>1</v>
      </c>
      <c r="F59">
        <v>1</v>
      </c>
      <c r="G59">
        <v>1</v>
      </c>
      <c r="H59">
        <v>1</v>
      </c>
      <c r="I59" t="s">
        <v>28</v>
      </c>
      <c r="K59" t="s">
        <v>420</v>
      </c>
      <c r="L59">
        <v>608254</v>
      </c>
      <c r="N59">
        <v>1013</v>
      </c>
      <c r="O59" t="s">
        <v>421</v>
      </c>
      <c r="P59" t="s">
        <v>421</v>
      </c>
      <c r="Q59">
        <v>1</v>
      </c>
      <c r="W59">
        <v>0</v>
      </c>
      <c r="X59">
        <v>-185737400</v>
      </c>
      <c r="Y59">
        <v>2.3375000000000004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1</v>
      </c>
      <c r="AJ59">
        <v>1</v>
      </c>
      <c r="AK59">
        <v>1</v>
      </c>
      <c r="AL59">
        <v>1</v>
      </c>
      <c r="AN59">
        <v>0</v>
      </c>
      <c r="AO59">
        <v>1</v>
      </c>
      <c r="AP59">
        <v>1</v>
      </c>
      <c r="AQ59">
        <v>0</v>
      </c>
      <c r="AR59">
        <v>0</v>
      </c>
      <c r="AT59">
        <v>1.87</v>
      </c>
      <c r="AU59" t="s">
        <v>99</v>
      </c>
      <c r="AV59">
        <v>2</v>
      </c>
      <c r="AW59">
        <v>2</v>
      </c>
      <c r="AX59">
        <v>24182456</v>
      </c>
      <c r="AY59">
        <v>1</v>
      </c>
      <c r="AZ59">
        <v>0</v>
      </c>
      <c r="BA59">
        <v>63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Y59*Source!I40</f>
        <v>5.6754500000000005</v>
      </c>
      <c r="CY59">
        <f>AD59</f>
        <v>0</v>
      </c>
      <c r="CZ59">
        <f>AH59</f>
        <v>0</v>
      </c>
      <c r="DA59">
        <f>AL59</f>
        <v>1</v>
      </c>
      <c r="DB59">
        <v>0</v>
      </c>
    </row>
    <row r="60" spans="1:106" ht="12.75">
      <c r="A60">
        <f>ROW(Source!A40)</f>
        <v>40</v>
      </c>
      <c r="B60">
        <v>24182268</v>
      </c>
      <c r="C60">
        <v>24182447</v>
      </c>
      <c r="D60">
        <v>19851683</v>
      </c>
      <c r="E60">
        <v>1</v>
      </c>
      <c r="F60">
        <v>1</v>
      </c>
      <c r="G60">
        <v>1</v>
      </c>
      <c r="H60">
        <v>2</v>
      </c>
      <c r="I60" t="s">
        <v>523</v>
      </c>
      <c r="J60" t="s">
        <v>524</v>
      </c>
      <c r="K60" t="s">
        <v>525</v>
      </c>
      <c r="L60">
        <v>1368</v>
      </c>
      <c r="N60">
        <v>1011</v>
      </c>
      <c r="O60" t="s">
        <v>425</v>
      </c>
      <c r="P60" t="s">
        <v>425</v>
      </c>
      <c r="Q60">
        <v>1</v>
      </c>
      <c r="W60">
        <v>0</v>
      </c>
      <c r="X60">
        <v>-1910634522</v>
      </c>
      <c r="Y60">
        <v>0.05</v>
      </c>
      <c r="AA60">
        <v>0</v>
      </c>
      <c r="AB60">
        <v>108.42</v>
      </c>
      <c r="AC60">
        <v>9.78</v>
      </c>
      <c r="AD60">
        <v>0</v>
      </c>
      <c r="AE60">
        <v>0</v>
      </c>
      <c r="AF60">
        <v>108.42</v>
      </c>
      <c r="AG60">
        <v>9.78</v>
      </c>
      <c r="AH60">
        <v>0</v>
      </c>
      <c r="AI60">
        <v>1</v>
      </c>
      <c r="AJ60">
        <v>1</v>
      </c>
      <c r="AK60">
        <v>1</v>
      </c>
      <c r="AL60">
        <v>1</v>
      </c>
      <c r="AN60">
        <v>0</v>
      </c>
      <c r="AO60">
        <v>1</v>
      </c>
      <c r="AP60">
        <v>1</v>
      </c>
      <c r="AQ60">
        <v>0</v>
      </c>
      <c r="AR60">
        <v>0</v>
      </c>
      <c r="AT60">
        <v>0.04</v>
      </c>
      <c r="AU60" t="s">
        <v>99</v>
      </c>
      <c r="AV60">
        <v>0</v>
      </c>
      <c r="AW60">
        <v>2</v>
      </c>
      <c r="AX60">
        <v>24182457</v>
      </c>
      <c r="AY60">
        <v>1</v>
      </c>
      <c r="AZ60">
        <v>0</v>
      </c>
      <c r="BA60">
        <v>64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Y60*Source!I40</f>
        <v>0.12140000000000001</v>
      </c>
      <c r="CY60">
        <f>AB60</f>
        <v>108.42</v>
      </c>
      <c r="CZ60">
        <f>AF60</f>
        <v>108.42</v>
      </c>
      <c r="DA60">
        <f>AJ60</f>
        <v>1</v>
      </c>
      <c r="DB60">
        <v>0</v>
      </c>
    </row>
    <row r="61" spans="1:106" ht="12.75">
      <c r="A61">
        <f>ROW(Source!A40)</f>
        <v>40</v>
      </c>
      <c r="B61">
        <v>24182268</v>
      </c>
      <c r="C61">
        <v>24182447</v>
      </c>
      <c r="D61">
        <v>19851747</v>
      </c>
      <c r="E61">
        <v>1</v>
      </c>
      <c r="F61">
        <v>1</v>
      </c>
      <c r="G61">
        <v>1</v>
      </c>
      <c r="H61">
        <v>2</v>
      </c>
      <c r="I61" t="s">
        <v>422</v>
      </c>
      <c r="J61" t="s">
        <v>423</v>
      </c>
      <c r="K61" t="s">
        <v>424</v>
      </c>
      <c r="L61">
        <v>1368</v>
      </c>
      <c r="N61">
        <v>1011</v>
      </c>
      <c r="O61" t="s">
        <v>425</v>
      </c>
      <c r="P61" t="s">
        <v>425</v>
      </c>
      <c r="Q61">
        <v>1</v>
      </c>
      <c r="W61">
        <v>0</v>
      </c>
      <c r="X61">
        <v>-159441317</v>
      </c>
      <c r="Y61">
        <v>0.2</v>
      </c>
      <c r="AA61">
        <v>0</v>
      </c>
      <c r="AB61">
        <v>37.34</v>
      </c>
      <c r="AC61">
        <v>13.12</v>
      </c>
      <c r="AD61">
        <v>0</v>
      </c>
      <c r="AE61">
        <v>0</v>
      </c>
      <c r="AF61">
        <v>37.34</v>
      </c>
      <c r="AG61">
        <v>13.12</v>
      </c>
      <c r="AH61">
        <v>0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1</v>
      </c>
      <c r="AQ61">
        <v>0</v>
      </c>
      <c r="AR61">
        <v>0</v>
      </c>
      <c r="AT61">
        <v>0.16</v>
      </c>
      <c r="AU61" t="s">
        <v>99</v>
      </c>
      <c r="AV61">
        <v>0</v>
      </c>
      <c r="AW61">
        <v>2</v>
      </c>
      <c r="AX61">
        <v>24182458</v>
      </c>
      <c r="AY61">
        <v>1</v>
      </c>
      <c r="AZ61">
        <v>0</v>
      </c>
      <c r="BA61">
        <v>65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Y61*Source!I40</f>
        <v>0.48560000000000003</v>
      </c>
      <c r="CY61">
        <f>AB61</f>
        <v>37.34</v>
      </c>
      <c r="CZ61">
        <f>AF61</f>
        <v>37.34</v>
      </c>
      <c r="DA61">
        <f>AJ61</f>
        <v>1</v>
      </c>
      <c r="DB61">
        <v>0</v>
      </c>
    </row>
    <row r="62" spans="1:106" ht="12.75">
      <c r="A62">
        <f>ROW(Source!A40)</f>
        <v>40</v>
      </c>
      <c r="B62">
        <v>24182268</v>
      </c>
      <c r="C62">
        <v>24182447</v>
      </c>
      <c r="D62">
        <v>19852164</v>
      </c>
      <c r="E62">
        <v>1</v>
      </c>
      <c r="F62">
        <v>1</v>
      </c>
      <c r="G62">
        <v>1</v>
      </c>
      <c r="H62">
        <v>2</v>
      </c>
      <c r="I62" t="s">
        <v>526</v>
      </c>
      <c r="J62" t="s">
        <v>527</v>
      </c>
      <c r="K62" t="s">
        <v>528</v>
      </c>
      <c r="L62">
        <v>1368</v>
      </c>
      <c r="N62">
        <v>1011</v>
      </c>
      <c r="O62" t="s">
        <v>425</v>
      </c>
      <c r="P62" t="s">
        <v>425</v>
      </c>
      <c r="Q62">
        <v>1</v>
      </c>
      <c r="W62">
        <v>0</v>
      </c>
      <c r="X62">
        <v>1450620902</v>
      </c>
      <c r="Y62">
        <v>2.0875</v>
      </c>
      <c r="AA62">
        <v>0</v>
      </c>
      <c r="AB62">
        <v>13.4</v>
      </c>
      <c r="AC62">
        <v>9.78</v>
      </c>
      <c r="AD62">
        <v>0</v>
      </c>
      <c r="AE62">
        <v>0</v>
      </c>
      <c r="AF62">
        <v>13.4</v>
      </c>
      <c r="AG62">
        <v>9.78</v>
      </c>
      <c r="AH62">
        <v>0</v>
      </c>
      <c r="AI62">
        <v>1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1</v>
      </c>
      <c r="AQ62">
        <v>0</v>
      </c>
      <c r="AR62">
        <v>0</v>
      </c>
      <c r="AT62">
        <v>1.67</v>
      </c>
      <c r="AU62" t="s">
        <v>99</v>
      </c>
      <c r="AV62">
        <v>0</v>
      </c>
      <c r="AW62">
        <v>2</v>
      </c>
      <c r="AX62">
        <v>24182459</v>
      </c>
      <c r="AY62">
        <v>1</v>
      </c>
      <c r="AZ62">
        <v>0</v>
      </c>
      <c r="BA62">
        <v>66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Y62*Source!I40</f>
        <v>5.0684499999999995</v>
      </c>
      <c r="CY62">
        <f>AB62</f>
        <v>13.4</v>
      </c>
      <c r="CZ62">
        <f>AF62</f>
        <v>13.4</v>
      </c>
      <c r="DA62">
        <f>AJ62</f>
        <v>1</v>
      </c>
      <c r="DB62">
        <v>0</v>
      </c>
    </row>
    <row r="63" spans="1:106" ht="12.75">
      <c r="A63">
        <f>ROW(Source!A40)</f>
        <v>40</v>
      </c>
      <c r="B63">
        <v>24182268</v>
      </c>
      <c r="C63">
        <v>24182447</v>
      </c>
      <c r="D63">
        <v>19895126</v>
      </c>
      <c r="E63">
        <v>1</v>
      </c>
      <c r="F63">
        <v>1</v>
      </c>
      <c r="G63">
        <v>1</v>
      </c>
      <c r="H63">
        <v>3</v>
      </c>
      <c r="I63" t="s">
        <v>529</v>
      </c>
      <c r="J63" t="s">
        <v>530</v>
      </c>
      <c r="K63" t="s">
        <v>531</v>
      </c>
      <c r="L63">
        <v>1348</v>
      </c>
      <c r="N63">
        <v>1009</v>
      </c>
      <c r="O63" t="s">
        <v>144</v>
      </c>
      <c r="P63" t="s">
        <v>144</v>
      </c>
      <c r="Q63">
        <v>1000</v>
      </c>
      <c r="W63">
        <v>0</v>
      </c>
      <c r="X63">
        <v>-810135308</v>
      </c>
      <c r="Y63">
        <v>1.94</v>
      </c>
      <c r="AA63">
        <v>2450</v>
      </c>
      <c r="AB63">
        <v>0</v>
      </c>
      <c r="AC63">
        <v>0</v>
      </c>
      <c r="AD63">
        <v>0</v>
      </c>
      <c r="AE63">
        <v>2450</v>
      </c>
      <c r="AF63">
        <v>0</v>
      </c>
      <c r="AG63">
        <v>0</v>
      </c>
      <c r="AH63">
        <v>0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1</v>
      </c>
      <c r="AQ63">
        <v>0</v>
      </c>
      <c r="AR63">
        <v>0</v>
      </c>
      <c r="AT63">
        <v>0.97</v>
      </c>
      <c r="AU63" t="s">
        <v>121</v>
      </c>
      <c r="AV63">
        <v>0</v>
      </c>
      <c r="AW63">
        <v>2</v>
      </c>
      <c r="AX63">
        <v>24182461</v>
      </c>
      <c r="AY63">
        <v>1</v>
      </c>
      <c r="AZ63">
        <v>0</v>
      </c>
      <c r="BA63">
        <v>68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Y63*Source!I40</f>
        <v>4.710319999999999</v>
      </c>
      <c r="CY63">
        <f>AA63</f>
        <v>2450</v>
      </c>
      <c r="CZ63">
        <f>AE63</f>
        <v>2450</v>
      </c>
      <c r="DA63">
        <f>AI63</f>
        <v>1</v>
      </c>
      <c r="DB63">
        <v>0</v>
      </c>
    </row>
    <row r="64" spans="1:106" ht="12.75">
      <c r="A64">
        <f>ROW(Source!A40)</f>
        <v>40</v>
      </c>
      <c r="B64">
        <v>24182268</v>
      </c>
      <c r="C64">
        <v>24182447</v>
      </c>
      <c r="D64">
        <v>19905834</v>
      </c>
      <c r="E64">
        <v>1</v>
      </c>
      <c r="F64">
        <v>1</v>
      </c>
      <c r="G64">
        <v>1</v>
      </c>
      <c r="H64">
        <v>3</v>
      </c>
      <c r="I64" t="s">
        <v>532</v>
      </c>
      <c r="J64" t="s">
        <v>533</v>
      </c>
      <c r="K64" t="s">
        <v>534</v>
      </c>
      <c r="L64">
        <v>1339</v>
      </c>
      <c r="N64">
        <v>1007</v>
      </c>
      <c r="O64" t="s">
        <v>535</v>
      </c>
      <c r="P64" t="s">
        <v>535</v>
      </c>
      <c r="Q64">
        <v>1</v>
      </c>
      <c r="W64">
        <v>0</v>
      </c>
      <c r="X64">
        <v>-129011492</v>
      </c>
      <c r="Y64">
        <v>1.26</v>
      </c>
      <c r="AA64">
        <v>6.3</v>
      </c>
      <c r="AB64">
        <v>0</v>
      </c>
      <c r="AC64">
        <v>0</v>
      </c>
      <c r="AD64">
        <v>0</v>
      </c>
      <c r="AE64">
        <v>6.3</v>
      </c>
      <c r="AF64">
        <v>0</v>
      </c>
      <c r="AG64">
        <v>0</v>
      </c>
      <c r="AH64">
        <v>0</v>
      </c>
      <c r="AI64">
        <v>1</v>
      </c>
      <c r="AJ64">
        <v>1</v>
      </c>
      <c r="AK64">
        <v>1</v>
      </c>
      <c r="AL64">
        <v>1</v>
      </c>
      <c r="AN64">
        <v>0</v>
      </c>
      <c r="AO64">
        <v>1</v>
      </c>
      <c r="AP64">
        <v>1</v>
      </c>
      <c r="AQ64">
        <v>0</v>
      </c>
      <c r="AR64">
        <v>0</v>
      </c>
      <c r="AT64">
        <v>0.63</v>
      </c>
      <c r="AU64" t="s">
        <v>121</v>
      </c>
      <c r="AV64">
        <v>0</v>
      </c>
      <c r="AW64">
        <v>2</v>
      </c>
      <c r="AX64">
        <v>24182462</v>
      </c>
      <c r="AY64">
        <v>1</v>
      </c>
      <c r="AZ64">
        <v>0</v>
      </c>
      <c r="BA64">
        <v>69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Y64*Source!I40</f>
        <v>3.0592799999999998</v>
      </c>
      <c r="CY64">
        <f>AA64</f>
        <v>6.3</v>
      </c>
      <c r="CZ64">
        <f>AE64</f>
        <v>6.3</v>
      </c>
      <c r="DA64">
        <f>AI64</f>
        <v>1</v>
      </c>
      <c r="DB64">
        <v>0</v>
      </c>
    </row>
    <row r="65" spans="1:106" ht="12.75">
      <c r="A65">
        <f>ROW(Source!A42)</f>
        <v>42</v>
      </c>
      <c r="B65">
        <v>24182268</v>
      </c>
      <c r="C65">
        <v>24182464</v>
      </c>
      <c r="D65">
        <v>9915397</v>
      </c>
      <c r="E65">
        <v>1</v>
      </c>
      <c r="F65">
        <v>1</v>
      </c>
      <c r="G65">
        <v>1</v>
      </c>
      <c r="H65">
        <v>1</v>
      </c>
      <c r="I65" t="s">
        <v>536</v>
      </c>
      <c r="K65" t="s">
        <v>537</v>
      </c>
      <c r="L65">
        <v>1191</v>
      </c>
      <c r="N65">
        <v>1013</v>
      </c>
      <c r="O65" t="s">
        <v>419</v>
      </c>
      <c r="P65" t="s">
        <v>419</v>
      </c>
      <c r="Q65">
        <v>1</v>
      </c>
      <c r="W65">
        <v>0</v>
      </c>
      <c r="X65">
        <v>-224929345</v>
      </c>
      <c r="Y65">
        <v>67.52799999999999</v>
      </c>
      <c r="AA65">
        <v>0</v>
      </c>
      <c r="AB65">
        <v>0</v>
      </c>
      <c r="AC65">
        <v>0</v>
      </c>
      <c r="AD65">
        <v>10.21</v>
      </c>
      <c r="AE65">
        <v>0</v>
      </c>
      <c r="AF65">
        <v>0</v>
      </c>
      <c r="AG65">
        <v>0</v>
      </c>
      <c r="AH65">
        <v>10.21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1</v>
      </c>
      <c r="AQ65">
        <v>0</v>
      </c>
      <c r="AR65">
        <v>0</v>
      </c>
      <c r="AT65">
        <v>58.72</v>
      </c>
      <c r="AU65" t="s">
        <v>100</v>
      </c>
      <c r="AV65">
        <v>1</v>
      </c>
      <c r="AW65">
        <v>2</v>
      </c>
      <c r="AX65">
        <v>24182473</v>
      </c>
      <c r="AY65">
        <v>1</v>
      </c>
      <c r="AZ65">
        <v>0</v>
      </c>
      <c r="BA65">
        <v>70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Y65*Source!I42</f>
        <v>153.22103199999998</v>
      </c>
      <c r="CY65">
        <f>AD65</f>
        <v>10.21</v>
      </c>
      <c r="CZ65">
        <f>AH65</f>
        <v>10.21</v>
      </c>
      <c r="DA65">
        <f>AL65</f>
        <v>1</v>
      </c>
      <c r="DB65">
        <v>0</v>
      </c>
    </row>
    <row r="66" spans="1:106" ht="12.75">
      <c r="A66">
        <f>ROW(Source!A42)</f>
        <v>42</v>
      </c>
      <c r="B66">
        <v>24182268</v>
      </c>
      <c r="C66">
        <v>24182464</v>
      </c>
      <c r="D66">
        <v>121548</v>
      </c>
      <c r="E66">
        <v>1</v>
      </c>
      <c r="F66">
        <v>1</v>
      </c>
      <c r="G66">
        <v>1</v>
      </c>
      <c r="H66">
        <v>1</v>
      </c>
      <c r="I66" t="s">
        <v>28</v>
      </c>
      <c r="K66" t="s">
        <v>420</v>
      </c>
      <c r="L66">
        <v>608254</v>
      </c>
      <c r="N66">
        <v>1013</v>
      </c>
      <c r="O66" t="s">
        <v>421</v>
      </c>
      <c r="P66" t="s">
        <v>421</v>
      </c>
      <c r="Q66">
        <v>1</v>
      </c>
      <c r="W66">
        <v>0</v>
      </c>
      <c r="X66">
        <v>-185737400</v>
      </c>
      <c r="Y66">
        <v>0.075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1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1</v>
      </c>
      <c r="AQ66">
        <v>0</v>
      </c>
      <c r="AR66">
        <v>0</v>
      </c>
      <c r="AT66">
        <v>0.06</v>
      </c>
      <c r="AU66" t="s">
        <v>99</v>
      </c>
      <c r="AV66">
        <v>2</v>
      </c>
      <c r="AW66">
        <v>2</v>
      </c>
      <c r="AX66">
        <v>24182474</v>
      </c>
      <c r="AY66">
        <v>1</v>
      </c>
      <c r="AZ66">
        <v>0</v>
      </c>
      <c r="BA66">
        <v>71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Y66*Source!I42</f>
        <v>0.170175</v>
      </c>
      <c r="CY66">
        <f>AD66</f>
        <v>0</v>
      </c>
      <c r="CZ66">
        <f>AH66</f>
        <v>0</v>
      </c>
      <c r="DA66">
        <f>AL66</f>
        <v>1</v>
      </c>
      <c r="DB66">
        <v>0</v>
      </c>
    </row>
    <row r="67" spans="1:106" ht="12.75">
      <c r="A67">
        <f>ROW(Source!A42)</f>
        <v>42</v>
      </c>
      <c r="B67">
        <v>24182268</v>
      </c>
      <c r="C67">
        <v>24182464</v>
      </c>
      <c r="D67">
        <v>19851747</v>
      </c>
      <c r="E67">
        <v>1</v>
      </c>
      <c r="F67">
        <v>1</v>
      </c>
      <c r="G67">
        <v>1</v>
      </c>
      <c r="H67">
        <v>2</v>
      </c>
      <c r="I67" t="s">
        <v>422</v>
      </c>
      <c r="J67" t="s">
        <v>423</v>
      </c>
      <c r="K67" t="s">
        <v>424</v>
      </c>
      <c r="L67">
        <v>1368</v>
      </c>
      <c r="N67">
        <v>1011</v>
      </c>
      <c r="O67" t="s">
        <v>425</v>
      </c>
      <c r="P67" t="s">
        <v>425</v>
      </c>
      <c r="Q67">
        <v>1</v>
      </c>
      <c r="W67">
        <v>0</v>
      </c>
      <c r="X67">
        <v>-159441317</v>
      </c>
      <c r="Y67">
        <v>0.075</v>
      </c>
      <c r="AA67">
        <v>0</v>
      </c>
      <c r="AB67">
        <v>37.34</v>
      </c>
      <c r="AC67">
        <v>13.12</v>
      </c>
      <c r="AD67">
        <v>0</v>
      </c>
      <c r="AE67">
        <v>0</v>
      </c>
      <c r="AF67">
        <v>37.34</v>
      </c>
      <c r="AG67">
        <v>13.12</v>
      </c>
      <c r="AH67">
        <v>0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1</v>
      </c>
      <c r="AQ67">
        <v>0</v>
      </c>
      <c r="AR67">
        <v>0</v>
      </c>
      <c r="AT67">
        <v>0.06</v>
      </c>
      <c r="AU67" t="s">
        <v>99</v>
      </c>
      <c r="AV67">
        <v>0</v>
      </c>
      <c r="AW67">
        <v>2</v>
      </c>
      <c r="AX67">
        <v>24182475</v>
      </c>
      <c r="AY67">
        <v>1</v>
      </c>
      <c r="AZ67">
        <v>0</v>
      </c>
      <c r="BA67">
        <v>72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Y67*Source!I42</f>
        <v>0.170175</v>
      </c>
      <c r="CY67">
        <f>AB67</f>
        <v>37.34</v>
      </c>
      <c r="CZ67">
        <f>AF67</f>
        <v>37.34</v>
      </c>
      <c r="DA67">
        <f>AJ67</f>
        <v>1</v>
      </c>
      <c r="DB67">
        <v>0</v>
      </c>
    </row>
    <row r="68" spans="1:106" ht="12.75">
      <c r="A68">
        <f>ROW(Source!A42)</f>
        <v>42</v>
      </c>
      <c r="B68">
        <v>24182268</v>
      </c>
      <c r="C68">
        <v>24182464</v>
      </c>
      <c r="D68">
        <v>19853256</v>
      </c>
      <c r="E68">
        <v>1</v>
      </c>
      <c r="F68">
        <v>1</v>
      </c>
      <c r="G68">
        <v>1</v>
      </c>
      <c r="H68">
        <v>2</v>
      </c>
      <c r="I68" t="s">
        <v>444</v>
      </c>
      <c r="J68" t="s">
        <v>445</v>
      </c>
      <c r="K68" t="s">
        <v>446</v>
      </c>
      <c r="L68">
        <v>1368</v>
      </c>
      <c r="N68">
        <v>1011</v>
      </c>
      <c r="O68" t="s">
        <v>425</v>
      </c>
      <c r="P68" t="s">
        <v>425</v>
      </c>
      <c r="Q68">
        <v>1</v>
      </c>
      <c r="W68">
        <v>0</v>
      </c>
      <c r="X68">
        <v>-124752544</v>
      </c>
      <c r="Y68">
        <v>1.6625</v>
      </c>
      <c r="AA68">
        <v>0</v>
      </c>
      <c r="AB68">
        <v>2.44</v>
      </c>
      <c r="AC68">
        <v>0</v>
      </c>
      <c r="AD68">
        <v>0</v>
      </c>
      <c r="AE68">
        <v>0</v>
      </c>
      <c r="AF68">
        <v>2.44</v>
      </c>
      <c r="AG68">
        <v>0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1</v>
      </c>
      <c r="AQ68">
        <v>0</v>
      </c>
      <c r="AR68">
        <v>0</v>
      </c>
      <c r="AT68">
        <v>1.33</v>
      </c>
      <c r="AU68" t="s">
        <v>99</v>
      </c>
      <c r="AV68">
        <v>0</v>
      </c>
      <c r="AW68">
        <v>2</v>
      </c>
      <c r="AX68">
        <v>24182476</v>
      </c>
      <c r="AY68">
        <v>1</v>
      </c>
      <c r="AZ68">
        <v>0</v>
      </c>
      <c r="BA68">
        <v>73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Y68*Source!I42</f>
        <v>3.7722125000000006</v>
      </c>
      <c r="CY68">
        <f>AB68</f>
        <v>2.44</v>
      </c>
      <c r="CZ68">
        <f>AF68</f>
        <v>2.44</v>
      </c>
      <c r="DA68">
        <f>AJ68</f>
        <v>1</v>
      </c>
      <c r="DB68">
        <v>0</v>
      </c>
    </row>
    <row r="69" spans="1:106" ht="12.75">
      <c r="A69">
        <f>ROW(Source!A42)</f>
        <v>42</v>
      </c>
      <c r="B69">
        <v>24182268</v>
      </c>
      <c r="C69">
        <v>24182464</v>
      </c>
      <c r="D69">
        <v>19853649</v>
      </c>
      <c r="E69">
        <v>1</v>
      </c>
      <c r="F69">
        <v>1</v>
      </c>
      <c r="G69">
        <v>1</v>
      </c>
      <c r="H69">
        <v>2</v>
      </c>
      <c r="I69" t="s">
        <v>447</v>
      </c>
      <c r="J69" t="s">
        <v>448</v>
      </c>
      <c r="K69" t="s">
        <v>449</v>
      </c>
      <c r="L69">
        <v>1368</v>
      </c>
      <c r="N69">
        <v>1011</v>
      </c>
      <c r="O69" t="s">
        <v>425</v>
      </c>
      <c r="P69" t="s">
        <v>425</v>
      </c>
      <c r="Q69">
        <v>1</v>
      </c>
      <c r="W69">
        <v>0</v>
      </c>
      <c r="X69">
        <v>1849659131</v>
      </c>
      <c r="Y69">
        <v>0.475</v>
      </c>
      <c r="AA69">
        <v>0</v>
      </c>
      <c r="AB69">
        <v>80.75</v>
      </c>
      <c r="AC69">
        <v>0</v>
      </c>
      <c r="AD69">
        <v>0</v>
      </c>
      <c r="AE69">
        <v>0</v>
      </c>
      <c r="AF69">
        <v>80.75</v>
      </c>
      <c r="AG69">
        <v>0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1</v>
      </c>
      <c r="AQ69">
        <v>0</v>
      </c>
      <c r="AR69">
        <v>0</v>
      </c>
      <c r="AT69">
        <v>0.38</v>
      </c>
      <c r="AU69" t="s">
        <v>99</v>
      </c>
      <c r="AV69">
        <v>0</v>
      </c>
      <c r="AW69">
        <v>2</v>
      </c>
      <c r="AX69">
        <v>24182477</v>
      </c>
      <c r="AY69">
        <v>1</v>
      </c>
      <c r="AZ69">
        <v>0</v>
      </c>
      <c r="BA69">
        <v>74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Y69*Source!I42</f>
        <v>1.077775</v>
      </c>
      <c r="CY69">
        <f>AB69</f>
        <v>80.75</v>
      </c>
      <c r="CZ69">
        <f>AF69</f>
        <v>80.75</v>
      </c>
      <c r="DA69">
        <f>AJ69</f>
        <v>1</v>
      </c>
      <c r="DB69">
        <v>0</v>
      </c>
    </row>
    <row r="70" spans="1:106" ht="12.75">
      <c r="A70">
        <f>ROW(Source!A42)</f>
        <v>42</v>
      </c>
      <c r="B70">
        <v>24182268</v>
      </c>
      <c r="C70">
        <v>24182464</v>
      </c>
      <c r="D70">
        <v>19871267</v>
      </c>
      <c r="E70">
        <v>1</v>
      </c>
      <c r="F70">
        <v>1</v>
      </c>
      <c r="G70">
        <v>1</v>
      </c>
      <c r="H70">
        <v>3</v>
      </c>
      <c r="I70" t="s">
        <v>538</v>
      </c>
      <c r="J70" t="s">
        <v>539</v>
      </c>
      <c r="K70" t="s">
        <v>540</v>
      </c>
      <c r="L70">
        <v>1348</v>
      </c>
      <c r="N70">
        <v>1009</v>
      </c>
      <c r="O70" t="s">
        <v>144</v>
      </c>
      <c r="P70" t="s">
        <v>144</v>
      </c>
      <c r="Q70">
        <v>1000</v>
      </c>
      <c r="W70">
        <v>0</v>
      </c>
      <c r="X70">
        <v>-528617079</v>
      </c>
      <c r="Y70">
        <v>0.016</v>
      </c>
      <c r="AA70">
        <v>40452.52</v>
      </c>
      <c r="AB70">
        <v>0</v>
      </c>
      <c r="AC70">
        <v>0</v>
      </c>
      <c r="AD70">
        <v>0</v>
      </c>
      <c r="AE70">
        <v>40452.52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T70">
        <v>0.016</v>
      </c>
      <c r="AV70">
        <v>0</v>
      </c>
      <c r="AW70">
        <v>2</v>
      </c>
      <c r="AX70">
        <v>24182478</v>
      </c>
      <c r="AY70">
        <v>1</v>
      </c>
      <c r="AZ70">
        <v>0</v>
      </c>
      <c r="BA70">
        <v>75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Y70*Source!I42</f>
        <v>0.036304</v>
      </c>
      <c r="CY70">
        <f>AA70</f>
        <v>40452.52</v>
      </c>
      <c r="CZ70">
        <f>AE70</f>
        <v>40452.52</v>
      </c>
      <c r="DA70">
        <f>AI70</f>
        <v>1</v>
      </c>
      <c r="DB70">
        <v>0</v>
      </c>
    </row>
    <row r="71" spans="1:106" ht="12.75">
      <c r="A71">
        <f>ROW(Source!A42)</f>
        <v>42</v>
      </c>
      <c r="B71">
        <v>24182268</v>
      </c>
      <c r="C71">
        <v>24182464</v>
      </c>
      <c r="D71">
        <v>19895124</v>
      </c>
      <c r="E71">
        <v>1</v>
      </c>
      <c r="F71">
        <v>1</v>
      </c>
      <c r="G71">
        <v>1</v>
      </c>
      <c r="H71">
        <v>3</v>
      </c>
      <c r="I71" t="s">
        <v>541</v>
      </c>
      <c r="J71" t="s">
        <v>542</v>
      </c>
      <c r="K71" t="s">
        <v>543</v>
      </c>
      <c r="L71">
        <v>1348</v>
      </c>
      <c r="N71">
        <v>1009</v>
      </c>
      <c r="O71" t="s">
        <v>144</v>
      </c>
      <c r="P71" t="s">
        <v>144</v>
      </c>
      <c r="Q71">
        <v>1000</v>
      </c>
      <c r="W71">
        <v>0</v>
      </c>
      <c r="X71">
        <v>-834176877</v>
      </c>
      <c r="Y71">
        <v>0.36</v>
      </c>
      <c r="AA71">
        <v>24515.68</v>
      </c>
      <c r="AB71">
        <v>0</v>
      </c>
      <c r="AC71">
        <v>0</v>
      </c>
      <c r="AD71">
        <v>0</v>
      </c>
      <c r="AE71">
        <v>24515.68</v>
      </c>
      <c r="AF71">
        <v>0</v>
      </c>
      <c r="AG71">
        <v>0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T71">
        <v>0.36</v>
      </c>
      <c r="AV71">
        <v>0</v>
      </c>
      <c r="AW71">
        <v>2</v>
      </c>
      <c r="AX71">
        <v>24182479</v>
      </c>
      <c r="AY71">
        <v>1</v>
      </c>
      <c r="AZ71">
        <v>0</v>
      </c>
      <c r="BA71">
        <v>76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Y71*Source!I42</f>
        <v>0.81684</v>
      </c>
      <c r="CY71">
        <f>AA71</f>
        <v>24515.68</v>
      </c>
      <c r="CZ71">
        <f>AE71</f>
        <v>24515.68</v>
      </c>
      <c r="DA71">
        <f>AI71</f>
        <v>1</v>
      </c>
      <c r="DB71">
        <v>0</v>
      </c>
    </row>
    <row r="72" spans="1:106" ht="12.75">
      <c r="A72">
        <f>ROW(Source!A42)</f>
        <v>42</v>
      </c>
      <c r="B72">
        <v>24182268</v>
      </c>
      <c r="C72">
        <v>24182464</v>
      </c>
      <c r="D72">
        <v>19905834</v>
      </c>
      <c r="E72">
        <v>1</v>
      </c>
      <c r="F72">
        <v>1</v>
      </c>
      <c r="G72">
        <v>1</v>
      </c>
      <c r="H72">
        <v>3</v>
      </c>
      <c r="I72" t="s">
        <v>532</v>
      </c>
      <c r="J72" t="s">
        <v>533</v>
      </c>
      <c r="K72" t="s">
        <v>534</v>
      </c>
      <c r="L72">
        <v>1339</v>
      </c>
      <c r="N72">
        <v>1007</v>
      </c>
      <c r="O72" t="s">
        <v>535</v>
      </c>
      <c r="P72" t="s">
        <v>535</v>
      </c>
      <c r="Q72">
        <v>1</v>
      </c>
      <c r="W72">
        <v>0</v>
      </c>
      <c r="X72">
        <v>-129011492</v>
      </c>
      <c r="Y72">
        <v>0.062</v>
      </c>
      <c r="AA72">
        <v>6.3</v>
      </c>
      <c r="AB72">
        <v>0</v>
      </c>
      <c r="AC72">
        <v>0</v>
      </c>
      <c r="AD72">
        <v>0</v>
      </c>
      <c r="AE72">
        <v>6.3</v>
      </c>
      <c r="AF72">
        <v>0</v>
      </c>
      <c r="AG72">
        <v>0</v>
      </c>
      <c r="AH72">
        <v>0</v>
      </c>
      <c r="AI72">
        <v>1</v>
      </c>
      <c r="AJ72">
        <v>1</v>
      </c>
      <c r="AK72">
        <v>1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T72">
        <v>0.062</v>
      </c>
      <c r="AV72">
        <v>0</v>
      </c>
      <c r="AW72">
        <v>2</v>
      </c>
      <c r="AX72">
        <v>24182480</v>
      </c>
      <c r="AY72">
        <v>1</v>
      </c>
      <c r="AZ72">
        <v>0</v>
      </c>
      <c r="BA72">
        <v>77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Y72*Source!I42</f>
        <v>0.140678</v>
      </c>
      <c r="CY72">
        <f>AA72</f>
        <v>6.3</v>
      </c>
      <c r="CZ72">
        <f>AE72</f>
        <v>6.3</v>
      </c>
      <c r="DA72">
        <f>AI72</f>
        <v>1</v>
      </c>
      <c r="DB72">
        <v>0</v>
      </c>
    </row>
    <row r="73" spans="1:106" ht="12.75">
      <c r="A73">
        <f>ROW(Source!A43)</f>
        <v>43</v>
      </c>
      <c r="B73">
        <v>24182268</v>
      </c>
      <c r="C73">
        <v>24182481</v>
      </c>
      <c r="D73">
        <v>9914958</v>
      </c>
      <c r="E73">
        <v>1</v>
      </c>
      <c r="F73">
        <v>1</v>
      </c>
      <c r="G73">
        <v>1</v>
      </c>
      <c r="H73">
        <v>1</v>
      </c>
      <c r="I73" t="s">
        <v>544</v>
      </c>
      <c r="K73" t="s">
        <v>545</v>
      </c>
      <c r="L73">
        <v>1191</v>
      </c>
      <c r="N73">
        <v>1013</v>
      </c>
      <c r="O73" t="s">
        <v>419</v>
      </c>
      <c r="P73" t="s">
        <v>419</v>
      </c>
      <c r="Q73">
        <v>1</v>
      </c>
      <c r="W73">
        <v>0</v>
      </c>
      <c r="X73">
        <v>-1602313195</v>
      </c>
      <c r="Y73">
        <v>49.334999999999994</v>
      </c>
      <c r="AA73">
        <v>0</v>
      </c>
      <c r="AB73">
        <v>0</v>
      </c>
      <c r="AC73">
        <v>0</v>
      </c>
      <c r="AD73">
        <v>8.72</v>
      </c>
      <c r="AE73">
        <v>0</v>
      </c>
      <c r="AF73">
        <v>0</v>
      </c>
      <c r="AG73">
        <v>0</v>
      </c>
      <c r="AH73">
        <v>8.72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1</v>
      </c>
      <c r="AP73">
        <v>1</v>
      </c>
      <c r="AQ73">
        <v>0</v>
      </c>
      <c r="AR73">
        <v>0</v>
      </c>
      <c r="AT73">
        <v>42.9</v>
      </c>
      <c r="AU73" t="s">
        <v>100</v>
      </c>
      <c r="AV73">
        <v>1</v>
      </c>
      <c r="AW73">
        <v>2</v>
      </c>
      <c r="AX73">
        <v>24182490</v>
      </c>
      <c r="AY73">
        <v>1</v>
      </c>
      <c r="AZ73">
        <v>0</v>
      </c>
      <c r="BA73">
        <v>78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Y73*Source!I43</f>
        <v>111.941115</v>
      </c>
      <c r="CY73">
        <f>AD73</f>
        <v>8.72</v>
      </c>
      <c r="CZ73">
        <f>AH73</f>
        <v>8.72</v>
      </c>
      <c r="DA73">
        <f>AL73</f>
        <v>1</v>
      </c>
      <c r="DB73">
        <v>0</v>
      </c>
    </row>
    <row r="74" spans="1:106" ht="12.75">
      <c r="A74">
        <f>ROW(Source!A43)</f>
        <v>43</v>
      </c>
      <c r="B74">
        <v>24182268</v>
      </c>
      <c r="C74">
        <v>24182481</v>
      </c>
      <c r="D74">
        <v>121548</v>
      </c>
      <c r="E74">
        <v>1</v>
      </c>
      <c r="F74">
        <v>1</v>
      </c>
      <c r="G74">
        <v>1</v>
      </c>
      <c r="H74">
        <v>1</v>
      </c>
      <c r="I74" t="s">
        <v>28</v>
      </c>
      <c r="K74" t="s">
        <v>420</v>
      </c>
      <c r="L74">
        <v>608254</v>
      </c>
      <c r="N74">
        <v>1013</v>
      </c>
      <c r="O74" t="s">
        <v>421</v>
      </c>
      <c r="P74" t="s">
        <v>421</v>
      </c>
      <c r="Q74">
        <v>1</v>
      </c>
      <c r="W74">
        <v>0</v>
      </c>
      <c r="X74">
        <v>-185737400</v>
      </c>
      <c r="Y74">
        <v>0.025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1</v>
      </c>
      <c r="AP74">
        <v>1</v>
      </c>
      <c r="AQ74">
        <v>0</v>
      </c>
      <c r="AR74">
        <v>0</v>
      </c>
      <c r="AT74">
        <v>0.02</v>
      </c>
      <c r="AU74" t="s">
        <v>99</v>
      </c>
      <c r="AV74">
        <v>2</v>
      </c>
      <c r="AW74">
        <v>2</v>
      </c>
      <c r="AX74">
        <v>24182491</v>
      </c>
      <c r="AY74">
        <v>1</v>
      </c>
      <c r="AZ74">
        <v>0</v>
      </c>
      <c r="BA74">
        <v>79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Y74*Source!I43</f>
        <v>0.056725000000000005</v>
      </c>
      <c r="CY74">
        <f>AD74</f>
        <v>0</v>
      </c>
      <c r="CZ74">
        <f>AH74</f>
        <v>0</v>
      </c>
      <c r="DA74">
        <f>AL74</f>
        <v>1</v>
      </c>
      <c r="DB74">
        <v>0</v>
      </c>
    </row>
    <row r="75" spans="1:106" ht="12.75">
      <c r="A75">
        <f>ROW(Source!A43)</f>
        <v>43</v>
      </c>
      <c r="B75">
        <v>24182268</v>
      </c>
      <c r="C75">
        <v>24182481</v>
      </c>
      <c r="D75">
        <v>19851747</v>
      </c>
      <c r="E75">
        <v>1</v>
      </c>
      <c r="F75">
        <v>1</v>
      </c>
      <c r="G75">
        <v>1</v>
      </c>
      <c r="H75">
        <v>2</v>
      </c>
      <c r="I75" t="s">
        <v>422</v>
      </c>
      <c r="J75" t="s">
        <v>423</v>
      </c>
      <c r="K75" t="s">
        <v>424</v>
      </c>
      <c r="L75">
        <v>1368</v>
      </c>
      <c r="N75">
        <v>1011</v>
      </c>
      <c r="O75" t="s">
        <v>425</v>
      </c>
      <c r="P75" t="s">
        <v>425</v>
      </c>
      <c r="Q75">
        <v>1</v>
      </c>
      <c r="W75">
        <v>0</v>
      </c>
      <c r="X75">
        <v>-159441317</v>
      </c>
      <c r="Y75">
        <v>0.025</v>
      </c>
      <c r="AA75">
        <v>0</v>
      </c>
      <c r="AB75">
        <v>37.34</v>
      </c>
      <c r="AC75">
        <v>13.12</v>
      </c>
      <c r="AD75">
        <v>0</v>
      </c>
      <c r="AE75">
        <v>0</v>
      </c>
      <c r="AF75">
        <v>37.34</v>
      </c>
      <c r="AG75">
        <v>13.12</v>
      </c>
      <c r="AH75">
        <v>0</v>
      </c>
      <c r="AI75">
        <v>1</v>
      </c>
      <c r="AJ75">
        <v>1</v>
      </c>
      <c r="AK75">
        <v>1</v>
      </c>
      <c r="AL75">
        <v>1</v>
      </c>
      <c r="AN75">
        <v>0</v>
      </c>
      <c r="AO75">
        <v>1</v>
      </c>
      <c r="AP75">
        <v>1</v>
      </c>
      <c r="AQ75">
        <v>0</v>
      </c>
      <c r="AR75">
        <v>0</v>
      </c>
      <c r="AT75">
        <v>0.02</v>
      </c>
      <c r="AU75" t="s">
        <v>99</v>
      </c>
      <c r="AV75">
        <v>0</v>
      </c>
      <c r="AW75">
        <v>2</v>
      </c>
      <c r="AX75">
        <v>24182492</v>
      </c>
      <c r="AY75">
        <v>1</v>
      </c>
      <c r="AZ75">
        <v>0</v>
      </c>
      <c r="BA75">
        <v>80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Y75*Source!I43</f>
        <v>0.056725000000000005</v>
      </c>
      <c r="CY75">
        <f>AB75</f>
        <v>37.34</v>
      </c>
      <c r="CZ75">
        <f>AF75</f>
        <v>37.34</v>
      </c>
      <c r="DA75">
        <f>AJ75</f>
        <v>1</v>
      </c>
      <c r="DB75">
        <v>0</v>
      </c>
    </row>
    <row r="76" spans="1:106" ht="12.75">
      <c r="A76">
        <f>ROW(Source!A43)</f>
        <v>43</v>
      </c>
      <c r="B76">
        <v>24182268</v>
      </c>
      <c r="C76">
        <v>24182481</v>
      </c>
      <c r="D76">
        <v>19853649</v>
      </c>
      <c r="E76">
        <v>1</v>
      </c>
      <c r="F76">
        <v>1</v>
      </c>
      <c r="G76">
        <v>1</v>
      </c>
      <c r="H76">
        <v>2</v>
      </c>
      <c r="I76" t="s">
        <v>447</v>
      </c>
      <c r="J76" t="s">
        <v>448</v>
      </c>
      <c r="K76" t="s">
        <v>449</v>
      </c>
      <c r="L76">
        <v>1368</v>
      </c>
      <c r="N76">
        <v>1011</v>
      </c>
      <c r="O76" t="s">
        <v>425</v>
      </c>
      <c r="P76" t="s">
        <v>425</v>
      </c>
      <c r="Q76">
        <v>1</v>
      </c>
      <c r="W76">
        <v>0</v>
      </c>
      <c r="X76">
        <v>1849659131</v>
      </c>
      <c r="Y76">
        <v>0.1875</v>
      </c>
      <c r="AA76">
        <v>0</v>
      </c>
      <c r="AB76">
        <v>80.75</v>
      </c>
      <c r="AC76">
        <v>0</v>
      </c>
      <c r="AD76">
        <v>0</v>
      </c>
      <c r="AE76">
        <v>0</v>
      </c>
      <c r="AF76">
        <v>80.75</v>
      </c>
      <c r="AG76">
        <v>0</v>
      </c>
      <c r="AH76">
        <v>0</v>
      </c>
      <c r="AI76">
        <v>1</v>
      </c>
      <c r="AJ76">
        <v>1</v>
      </c>
      <c r="AK76">
        <v>1</v>
      </c>
      <c r="AL76">
        <v>1</v>
      </c>
      <c r="AN76">
        <v>0</v>
      </c>
      <c r="AO76">
        <v>1</v>
      </c>
      <c r="AP76">
        <v>1</v>
      </c>
      <c r="AQ76">
        <v>0</v>
      </c>
      <c r="AR76">
        <v>0</v>
      </c>
      <c r="AT76">
        <v>0.15</v>
      </c>
      <c r="AU76" t="s">
        <v>99</v>
      </c>
      <c r="AV76">
        <v>0</v>
      </c>
      <c r="AW76">
        <v>2</v>
      </c>
      <c r="AX76">
        <v>24182493</v>
      </c>
      <c r="AY76">
        <v>1</v>
      </c>
      <c r="AZ76">
        <v>0</v>
      </c>
      <c r="BA76">
        <v>81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Y76*Source!I43</f>
        <v>0.4254375</v>
      </c>
      <c r="CY76">
        <f>AB76</f>
        <v>80.75</v>
      </c>
      <c r="CZ76">
        <f>AF76</f>
        <v>80.75</v>
      </c>
      <c r="DA76">
        <f>AJ76</f>
        <v>1</v>
      </c>
      <c r="DB76">
        <v>0</v>
      </c>
    </row>
    <row r="77" spans="1:106" ht="12.75">
      <c r="A77">
        <f>ROW(Source!A43)</f>
        <v>43</v>
      </c>
      <c r="B77">
        <v>24182268</v>
      </c>
      <c r="C77">
        <v>24182481</v>
      </c>
      <c r="D77">
        <v>19855941</v>
      </c>
      <c r="E77">
        <v>1</v>
      </c>
      <c r="F77">
        <v>1</v>
      </c>
      <c r="G77">
        <v>1</v>
      </c>
      <c r="H77">
        <v>3</v>
      </c>
      <c r="I77" t="s">
        <v>546</v>
      </c>
      <c r="J77" t="s">
        <v>547</v>
      </c>
      <c r="K77" t="s">
        <v>548</v>
      </c>
      <c r="L77">
        <v>1327</v>
      </c>
      <c r="N77">
        <v>1005</v>
      </c>
      <c r="O77" t="s">
        <v>107</v>
      </c>
      <c r="P77" t="s">
        <v>107</v>
      </c>
      <c r="Q77">
        <v>1</v>
      </c>
      <c r="W77">
        <v>0</v>
      </c>
      <c r="X77">
        <v>1913911393</v>
      </c>
      <c r="Y77">
        <v>0.84</v>
      </c>
      <c r="AA77">
        <v>36.79</v>
      </c>
      <c r="AB77">
        <v>0</v>
      </c>
      <c r="AC77">
        <v>0</v>
      </c>
      <c r="AD77">
        <v>0</v>
      </c>
      <c r="AE77">
        <v>36.79</v>
      </c>
      <c r="AF77">
        <v>0</v>
      </c>
      <c r="AG77">
        <v>0</v>
      </c>
      <c r="AH77">
        <v>0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T77">
        <v>0.84</v>
      </c>
      <c r="AV77">
        <v>0</v>
      </c>
      <c r="AW77">
        <v>2</v>
      </c>
      <c r="AX77">
        <v>24182494</v>
      </c>
      <c r="AY77">
        <v>1</v>
      </c>
      <c r="AZ77">
        <v>0</v>
      </c>
      <c r="BA77">
        <v>82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Y77*Source!I43</f>
        <v>1.90596</v>
      </c>
      <c r="CY77">
        <f>AA77</f>
        <v>36.79</v>
      </c>
      <c r="CZ77">
        <f>AE77</f>
        <v>36.79</v>
      </c>
      <c r="DA77">
        <f>AI77</f>
        <v>1</v>
      </c>
      <c r="DB77">
        <v>0</v>
      </c>
    </row>
    <row r="78" spans="1:106" ht="12.75">
      <c r="A78">
        <f>ROW(Source!A43)</f>
        <v>43</v>
      </c>
      <c r="B78">
        <v>24182268</v>
      </c>
      <c r="C78">
        <v>24182481</v>
      </c>
      <c r="D78">
        <v>19856051</v>
      </c>
      <c r="E78">
        <v>1</v>
      </c>
      <c r="F78">
        <v>1</v>
      </c>
      <c r="G78">
        <v>1</v>
      </c>
      <c r="H78">
        <v>3</v>
      </c>
      <c r="I78" t="s">
        <v>549</v>
      </c>
      <c r="J78" t="s">
        <v>550</v>
      </c>
      <c r="K78" t="s">
        <v>551</v>
      </c>
      <c r="L78">
        <v>1348</v>
      </c>
      <c r="N78">
        <v>1009</v>
      </c>
      <c r="O78" t="s">
        <v>144</v>
      </c>
      <c r="P78" t="s">
        <v>144</v>
      </c>
      <c r="Q78">
        <v>1000</v>
      </c>
      <c r="W78">
        <v>0</v>
      </c>
      <c r="X78">
        <v>-286876204</v>
      </c>
      <c r="Y78">
        <v>0.051</v>
      </c>
      <c r="AA78">
        <v>4602.07</v>
      </c>
      <c r="AB78">
        <v>0</v>
      </c>
      <c r="AC78">
        <v>0</v>
      </c>
      <c r="AD78">
        <v>0</v>
      </c>
      <c r="AE78">
        <v>4602.07</v>
      </c>
      <c r="AF78">
        <v>0</v>
      </c>
      <c r="AG78">
        <v>0</v>
      </c>
      <c r="AH78">
        <v>0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T78">
        <v>0.051</v>
      </c>
      <c r="AV78">
        <v>0</v>
      </c>
      <c r="AW78">
        <v>2</v>
      </c>
      <c r="AX78">
        <v>24182495</v>
      </c>
      <c r="AY78">
        <v>1</v>
      </c>
      <c r="AZ78">
        <v>0</v>
      </c>
      <c r="BA78">
        <v>83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Y78*Source!I43</f>
        <v>0.115719</v>
      </c>
      <c r="CY78">
        <f>AA78</f>
        <v>4602.07</v>
      </c>
      <c r="CZ78">
        <f>AE78</f>
        <v>4602.07</v>
      </c>
      <c r="DA78">
        <f>AI78</f>
        <v>1</v>
      </c>
      <c r="DB78">
        <v>0</v>
      </c>
    </row>
    <row r="79" spans="1:106" ht="12.75">
      <c r="A79">
        <f>ROW(Source!A43)</f>
        <v>43</v>
      </c>
      <c r="B79">
        <v>24182268</v>
      </c>
      <c r="C79">
        <v>24182481</v>
      </c>
      <c r="D79">
        <v>19856092</v>
      </c>
      <c r="E79">
        <v>1</v>
      </c>
      <c r="F79">
        <v>1</v>
      </c>
      <c r="G79">
        <v>1</v>
      </c>
      <c r="H79">
        <v>3</v>
      </c>
      <c r="I79" t="s">
        <v>552</v>
      </c>
      <c r="J79" t="s">
        <v>553</v>
      </c>
      <c r="K79" t="s">
        <v>554</v>
      </c>
      <c r="L79">
        <v>1346</v>
      </c>
      <c r="N79">
        <v>1009</v>
      </c>
      <c r="O79" t="s">
        <v>125</v>
      </c>
      <c r="P79" t="s">
        <v>125</v>
      </c>
      <c r="Q79">
        <v>1</v>
      </c>
      <c r="W79">
        <v>0</v>
      </c>
      <c r="X79">
        <v>-1868885299</v>
      </c>
      <c r="Y79">
        <v>0.31</v>
      </c>
      <c r="AA79">
        <v>7.42</v>
      </c>
      <c r="AB79">
        <v>0</v>
      </c>
      <c r="AC79">
        <v>0</v>
      </c>
      <c r="AD79">
        <v>0</v>
      </c>
      <c r="AE79">
        <v>7.42</v>
      </c>
      <c r="AF79">
        <v>0</v>
      </c>
      <c r="AG79">
        <v>0</v>
      </c>
      <c r="AH79">
        <v>0</v>
      </c>
      <c r="AI79">
        <v>1</v>
      </c>
      <c r="AJ79">
        <v>1</v>
      </c>
      <c r="AK79">
        <v>1</v>
      </c>
      <c r="AL79">
        <v>1</v>
      </c>
      <c r="AN79">
        <v>0</v>
      </c>
      <c r="AO79">
        <v>1</v>
      </c>
      <c r="AP79">
        <v>0</v>
      </c>
      <c r="AQ79">
        <v>0</v>
      </c>
      <c r="AR79">
        <v>0</v>
      </c>
      <c r="AT79">
        <v>0.31</v>
      </c>
      <c r="AV79">
        <v>0</v>
      </c>
      <c r="AW79">
        <v>2</v>
      </c>
      <c r="AX79">
        <v>24182496</v>
      </c>
      <c r="AY79">
        <v>1</v>
      </c>
      <c r="AZ79">
        <v>0</v>
      </c>
      <c r="BA79">
        <v>84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Y79*Source!I43</f>
        <v>0.7033900000000001</v>
      </c>
      <c r="CY79">
        <f>AA79</f>
        <v>7.42</v>
      </c>
      <c r="CZ79">
        <f>AE79</f>
        <v>7.42</v>
      </c>
      <c r="DA79">
        <f>AI79</f>
        <v>1</v>
      </c>
      <c r="DB79">
        <v>0</v>
      </c>
    </row>
    <row r="80" spans="1:106" ht="12.75">
      <c r="A80">
        <f>ROW(Source!A43)</f>
        <v>43</v>
      </c>
      <c r="B80">
        <v>24182268</v>
      </c>
      <c r="C80">
        <v>24182481</v>
      </c>
      <c r="D80">
        <v>19856265</v>
      </c>
      <c r="E80">
        <v>1</v>
      </c>
      <c r="F80">
        <v>1</v>
      </c>
      <c r="G80">
        <v>1</v>
      </c>
      <c r="H80">
        <v>3</v>
      </c>
      <c r="I80" t="s">
        <v>555</v>
      </c>
      <c r="J80" t="s">
        <v>556</v>
      </c>
      <c r="K80" t="s">
        <v>557</v>
      </c>
      <c r="L80">
        <v>1348</v>
      </c>
      <c r="N80">
        <v>1009</v>
      </c>
      <c r="O80" t="s">
        <v>144</v>
      </c>
      <c r="P80" t="s">
        <v>144</v>
      </c>
      <c r="Q80">
        <v>1000</v>
      </c>
      <c r="W80">
        <v>0</v>
      </c>
      <c r="X80">
        <v>-439122948</v>
      </c>
      <c r="Y80">
        <v>0.063</v>
      </c>
      <c r="AA80">
        <v>16382.16</v>
      </c>
      <c r="AB80">
        <v>0</v>
      </c>
      <c r="AC80">
        <v>0</v>
      </c>
      <c r="AD80">
        <v>0</v>
      </c>
      <c r="AE80">
        <v>16382.16</v>
      </c>
      <c r="AF80">
        <v>0</v>
      </c>
      <c r="AG80">
        <v>0</v>
      </c>
      <c r="AH80">
        <v>0</v>
      </c>
      <c r="AI80">
        <v>1</v>
      </c>
      <c r="AJ80">
        <v>1</v>
      </c>
      <c r="AK80">
        <v>1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T80">
        <v>0.063</v>
      </c>
      <c r="AV80">
        <v>0</v>
      </c>
      <c r="AW80">
        <v>2</v>
      </c>
      <c r="AX80">
        <v>24182497</v>
      </c>
      <c r="AY80">
        <v>1</v>
      </c>
      <c r="AZ80">
        <v>0</v>
      </c>
      <c r="BA80">
        <v>85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Y80*Source!I43</f>
        <v>0.14294700000000002</v>
      </c>
      <c r="CY80">
        <f>AA80</f>
        <v>16382.16</v>
      </c>
      <c r="CZ80">
        <f>AE80</f>
        <v>16382.16</v>
      </c>
      <c r="DA80">
        <f>AI80</f>
        <v>1</v>
      </c>
      <c r="DB80">
        <v>0</v>
      </c>
    </row>
    <row r="81" spans="1:106" ht="12.75">
      <c r="A81">
        <f>ROW(Source!A44)</f>
        <v>44</v>
      </c>
      <c r="B81">
        <v>24182268</v>
      </c>
      <c r="C81">
        <v>24182498</v>
      </c>
      <c r="D81">
        <v>9915120</v>
      </c>
      <c r="E81">
        <v>1</v>
      </c>
      <c r="F81">
        <v>1</v>
      </c>
      <c r="G81">
        <v>1</v>
      </c>
      <c r="H81">
        <v>1</v>
      </c>
      <c r="I81" t="s">
        <v>558</v>
      </c>
      <c r="K81" t="s">
        <v>559</v>
      </c>
      <c r="L81">
        <v>1191</v>
      </c>
      <c r="N81">
        <v>1013</v>
      </c>
      <c r="O81" t="s">
        <v>419</v>
      </c>
      <c r="P81" t="s">
        <v>419</v>
      </c>
      <c r="Q81">
        <v>1</v>
      </c>
      <c r="W81">
        <v>0</v>
      </c>
      <c r="X81">
        <v>1028592258</v>
      </c>
      <c r="Y81">
        <v>7.532499999999999</v>
      </c>
      <c r="AA81">
        <v>0</v>
      </c>
      <c r="AB81">
        <v>0</v>
      </c>
      <c r="AC81">
        <v>0</v>
      </c>
      <c r="AD81">
        <v>9.35</v>
      </c>
      <c r="AE81">
        <v>0</v>
      </c>
      <c r="AF81">
        <v>0</v>
      </c>
      <c r="AG81">
        <v>0</v>
      </c>
      <c r="AH81">
        <v>9.35</v>
      </c>
      <c r="AI81">
        <v>1</v>
      </c>
      <c r="AJ81">
        <v>1</v>
      </c>
      <c r="AK81">
        <v>1</v>
      </c>
      <c r="AL81">
        <v>1</v>
      </c>
      <c r="AN81">
        <v>0</v>
      </c>
      <c r="AO81">
        <v>1</v>
      </c>
      <c r="AP81">
        <v>1</v>
      </c>
      <c r="AQ81">
        <v>0</v>
      </c>
      <c r="AR81">
        <v>0</v>
      </c>
      <c r="AT81">
        <v>6.55</v>
      </c>
      <c r="AU81" t="s">
        <v>100</v>
      </c>
      <c r="AV81">
        <v>1</v>
      </c>
      <c r="AW81">
        <v>2</v>
      </c>
      <c r="AX81">
        <v>24182505</v>
      </c>
      <c r="AY81">
        <v>1</v>
      </c>
      <c r="AZ81">
        <v>0</v>
      </c>
      <c r="BA81">
        <v>86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Y81*Source!I44</f>
        <v>5.415867499999999</v>
      </c>
      <c r="CY81">
        <f>AD81</f>
        <v>9.35</v>
      </c>
      <c r="CZ81">
        <f>AH81</f>
        <v>9.35</v>
      </c>
      <c r="DA81">
        <f>AL81</f>
        <v>1</v>
      </c>
      <c r="DB81">
        <v>0</v>
      </c>
    </row>
    <row r="82" spans="1:106" ht="12.75">
      <c r="A82">
        <f>ROW(Source!A44)</f>
        <v>44</v>
      </c>
      <c r="B82">
        <v>24182268</v>
      </c>
      <c r="C82">
        <v>24182498</v>
      </c>
      <c r="D82">
        <v>121548</v>
      </c>
      <c r="E82">
        <v>1</v>
      </c>
      <c r="F82">
        <v>1</v>
      </c>
      <c r="G82">
        <v>1</v>
      </c>
      <c r="H82">
        <v>1</v>
      </c>
      <c r="I82" t="s">
        <v>28</v>
      </c>
      <c r="K82" t="s">
        <v>420</v>
      </c>
      <c r="L82">
        <v>608254</v>
      </c>
      <c r="N82">
        <v>1013</v>
      </c>
      <c r="O82" t="s">
        <v>421</v>
      </c>
      <c r="P82" t="s">
        <v>421</v>
      </c>
      <c r="Q82">
        <v>1</v>
      </c>
      <c r="W82">
        <v>0</v>
      </c>
      <c r="X82">
        <v>-185737400</v>
      </c>
      <c r="Y82">
        <v>0.0125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1</v>
      </c>
      <c r="AJ82">
        <v>1</v>
      </c>
      <c r="AK82">
        <v>1</v>
      </c>
      <c r="AL82">
        <v>1</v>
      </c>
      <c r="AN82">
        <v>0</v>
      </c>
      <c r="AO82">
        <v>1</v>
      </c>
      <c r="AP82">
        <v>1</v>
      </c>
      <c r="AQ82">
        <v>0</v>
      </c>
      <c r="AR82">
        <v>0</v>
      </c>
      <c r="AT82">
        <v>0.01</v>
      </c>
      <c r="AU82" t="s">
        <v>99</v>
      </c>
      <c r="AV82">
        <v>2</v>
      </c>
      <c r="AW82">
        <v>2</v>
      </c>
      <c r="AX82">
        <v>24182506</v>
      </c>
      <c r="AY82">
        <v>1</v>
      </c>
      <c r="AZ82">
        <v>0</v>
      </c>
      <c r="BA82">
        <v>87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Y82*Source!I44</f>
        <v>0.0089875</v>
      </c>
      <c r="CY82">
        <f>AD82</f>
        <v>0</v>
      </c>
      <c r="CZ82">
        <f>AH82</f>
        <v>0</v>
      </c>
      <c r="DA82">
        <f>AL82</f>
        <v>1</v>
      </c>
      <c r="DB82">
        <v>0</v>
      </c>
    </row>
    <row r="83" spans="1:106" ht="12.75">
      <c r="A83">
        <f>ROW(Source!A44)</f>
        <v>44</v>
      </c>
      <c r="B83">
        <v>24182268</v>
      </c>
      <c r="C83">
        <v>24182498</v>
      </c>
      <c r="D83">
        <v>19851747</v>
      </c>
      <c r="E83">
        <v>1</v>
      </c>
      <c r="F83">
        <v>1</v>
      </c>
      <c r="G83">
        <v>1</v>
      </c>
      <c r="H83">
        <v>2</v>
      </c>
      <c r="I83" t="s">
        <v>422</v>
      </c>
      <c r="J83" t="s">
        <v>423</v>
      </c>
      <c r="K83" t="s">
        <v>424</v>
      </c>
      <c r="L83">
        <v>1368</v>
      </c>
      <c r="N83">
        <v>1011</v>
      </c>
      <c r="O83" t="s">
        <v>425</v>
      </c>
      <c r="P83" t="s">
        <v>425</v>
      </c>
      <c r="Q83">
        <v>1</v>
      </c>
      <c r="W83">
        <v>0</v>
      </c>
      <c r="X83">
        <v>-159441317</v>
      </c>
      <c r="Y83">
        <v>0.0125</v>
      </c>
      <c r="AA83">
        <v>0</v>
      </c>
      <c r="AB83">
        <v>37.34</v>
      </c>
      <c r="AC83">
        <v>13.12</v>
      </c>
      <c r="AD83">
        <v>0</v>
      </c>
      <c r="AE83">
        <v>0</v>
      </c>
      <c r="AF83">
        <v>37.34</v>
      </c>
      <c r="AG83">
        <v>13.12</v>
      </c>
      <c r="AH83">
        <v>0</v>
      </c>
      <c r="AI83">
        <v>1</v>
      </c>
      <c r="AJ83">
        <v>1</v>
      </c>
      <c r="AK83">
        <v>1</v>
      </c>
      <c r="AL83">
        <v>1</v>
      </c>
      <c r="AN83">
        <v>0</v>
      </c>
      <c r="AO83">
        <v>1</v>
      </c>
      <c r="AP83">
        <v>1</v>
      </c>
      <c r="AQ83">
        <v>0</v>
      </c>
      <c r="AR83">
        <v>0</v>
      </c>
      <c r="AT83">
        <v>0.01</v>
      </c>
      <c r="AU83" t="s">
        <v>99</v>
      </c>
      <c r="AV83">
        <v>0</v>
      </c>
      <c r="AW83">
        <v>2</v>
      </c>
      <c r="AX83">
        <v>24182507</v>
      </c>
      <c r="AY83">
        <v>1</v>
      </c>
      <c r="AZ83">
        <v>0</v>
      </c>
      <c r="BA83">
        <v>88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Y83*Source!I44</f>
        <v>0.0089875</v>
      </c>
      <c r="CY83">
        <f>AB83</f>
        <v>37.34</v>
      </c>
      <c r="CZ83">
        <f>AF83</f>
        <v>37.34</v>
      </c>
      <c r="DA83">
        <f>AJ83</f>
        <v>1</v>
      </c>
      <c r="DB83">
        <v>0</v>
      </c>
    </row>
    <row r="84" spans="1:106" ht="12.75">
      <c r="A84">
        <f>ROW(Source!A44)</f>
        <v>44</v>
      </c>
      <c r="B84">
        <v>24182268</v>
      </c>
      <c r="C84">
        <v>24182498</v>
      </c>
      <c r="D84">
        <v>19853649</v>
      </c>
      <c r="E84">
        <v>1</v>
      </c>
      <c r="F84">
        <v>1</v>
      </c>
      <c r="G84">
        <v>1</v>
      </c>
      <c r="H84">
        <v>2</v>
      </c>
      <c r="I84" t="s">
        <v>447</v>
      </c>
      <c r="J84" t="s">
        <v>448</v>
      </c>
      <c r="K84" t="s">
        <v>449</v>
      </c>
      <c r="L84">
        <v>1368</v>
      </c>
      <c r="N84">
        <v>1011</v>
      </c>
      <c r="O84" t="s">
        <v>425</v>
      </c>
      <c r="P84" t="s">
        <v>425</v>
      </c>
      <c r="Q84">
        <v>1</v>
      </c>
      <c r="W84">
        <v>0</v>
      </c>
      <c r="X84">
        <v>1849659131</v>
      </c>
      <c r="Y84">
        <v>0.0125</v>
      </c>
      <c r="AA84">
        <v>0</v>
      </c>
      <c r="AB84">
        <v>80.75</v>
      </c>
      <c r="AC84">
        <v>0</v>
      </c>
      <c r="AD84">
        <v>0</v>
      </c>
      <c r="AE84">
        <v>0</v>
      </c>
      <c r="AF84">
        <v>80.75</v>
      </c>
      <c r="AG84">
        <v>0</v>
      </c>
      <c r="AH84">
        <v>0</v>
      </c>
      <c r="AI84">
        <v>1</v>
      </c>
      <c r="AJ84">
        <v>1</v>
      </c>
      <c r="AK84">
        <v>1</v>
      </c>
      <c r="AL84">
        <v>1</v>
      </c>
      <c r="AN84">
        <v>0</v>
      </c>
      <c r="AO84">
        <v>1</v>
      </c>
      <c r="AP84">
        <v>1</v>
      </c>
      <c r="AQ84">
        <v>0</v>
      </c>
      <c r="AR84">
        <v>0</v>
      </c>
      <c r="AT84">
        <v>0.01</v>
      </c>
      <c r="AU84" t="s">
        <v>99</v>
      </c>
      <c r="AV84">
        <v>0</v>
      </c>
      <c r="AW84">
        <v>2</v>
      </c>
      <c r="AX84">
        <v>24182508</v>
      </c>
      <c r="AY84">
        <v>1</v>
      </c>
      <c r="AZ84">
        <v>0</v>
      </c>
      <c r="BA84">
        <v>89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Y84*Source!I44</f>
        <v>0.0089875</v>
      </c>
      <c r="CY84">
        <f>AB84</f>
        <v>80.75</v>
      </c>
      <c r="CZ84">
        <f>AF84</f>
        <v>80.75</v>
      </c>
      <c r="DA84">
        <f>AJ84</f>
        <v>1</v>
      </c>
      <c r="DB84">
        <v>0</v>
      </c>
    </row>
    <row r="85" spans="1:106" ht="12.75">
      <c r="A85">
        <f>ROW(Source!A44)</f>
        <v>44</v>
      </c>
      <c r="B85">
        <v>24182268</v>
      </c>
      <c r="C85">
        <v>24182498</v>
      </c>
      <c r="D85">
        <v>19856092</v>
      </c>
      <c r="E85">
        <v>1</v>
      </c>
      <c r="F85">
        <v>1</v>
      </c>
      <c r="G85">
        <v>1</v>
      </c>
      <c r="H85">
        <v>3</v>
      </c>
      <c r="I85" t="s">
        <v>552</v>
      </c>
      <c r="J85" t="s">
        <v>553</v>
      </c>
      <c r="K85" t="s">
        <v>554</v>
      </c>
      <c r="L85">
        <v>1346</v>
      </c>
      <c r="N85">
        <v>1009</v>
      </c>
      <c r="O85" t="s">
        <v>125</v>
      </c>
      <c r="P85" t="s">
        <v>125</v>
      </c>
      <c r="Q85">
        <v>1</v>
      </c>
      <c r="W85">
        <v>0</v>
      </c>
      <c r="X85">
        <v>-1868885299</v>
      </c>
      <c r="Y85">
        <v>0.1</v>
      </c>
      <c r="AA85">
        <v>7.42</v>
      </c>
      <c r="AB85">
        <v>0</v>
      </c>
      <c r="AC85">
        <v>0</v>
      </c>
      <c r="AD85">
        <v>0</v>
      </c>
      <c r="AE85">
        <v>7.42</v>
      </c>
      <c r="AF85">
        <v>0</v>
      </c>
      <c r="AG85">
        <v>0</v>
      </c>
      <c r="AH85">
        <v>0</v>
      </c>
      <c r="AI85">
        <v>1</v>
      </c>
      <c r="AJ85">
        <v>1</v>
      </c>
      <c r="AK85">
        <v>1</v>
      </c>
      <c r="AL85">
        <v>1</v>
      </c>
      <c r="AN85">
        <v>0</v>
      </c>
      <c r="AO85">
        <v>1</v>
      </c>
      <c r="AP85">
        <v>0</v>
      </c>
      <c r="AQ85">
        <v>0</v>
      </c>
      <c r="AR85">
        <v>0</v>
      </c>
      <c r="AT85">
        <v>0.1</v>
      </c>
      <c r="AV85">
        <v>0</v>
      </c>
      <c r="AW85">
        <v>2</v>
      </c>
      <c r="AX85">
        <v>24182509</v>
      </c>
      <c r="AY85">
        <v>1</v>
      </c>
      <c r="AZ85">
        <v>0</v>
      </c>
      <c r="BA85">
        <v>90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Y85*Source!I44</f>
        <v>0.0719</v>
      </c>
      <c r="CY85">
        <f>AA85</f>
        <v>7.42</v>
      </c>
      <c r="CZ85">
        <f>AE85</f>
        <v>7.42</v>
      </c>
      <c r="DA85">
        <f>AI85</f>
        <v>1</v>
      </c>
      <c r="DB85">
        <v>0</v>
      </c>
    </row>
    <row r="86" spans="1:106" ht="12.75">
      <c r="A86">
        <f>ROW(Source!A44)</f>
        <v>44</v>
      </c>
      <c r="B86">
        <v>24182268</v>
      </c>
      <c r="C86">
        <v>24182498</v>
      </c>
      <c r="D86">
        <v>19857748</v>
      </c>
      <c r="E86">
        <v>1</v>
      </c>
      <c r="F86">
        <v>1</v>
      </c>
      <c r="G86">
        <v>1</v>
      </c>
      <c r="H86">
        <v>3</v>
      </c>
      <c r="I86" t="s">
        <v>142</v>
      </c>
      <c r="J86" t="s">
        <v>145</v>
      </c>
      <c r="K86" t="s">
        <v>143</v>
      </c>
      <c r="L86">
        <v>1348</v>
      </c>
      <c r="N86">
        <v>1009</v>
      </c>
      <c r="O86" t="s">
        <v>144</v>
      </c>
      <c r="P86" t="s">
        <v>144</v>
      </c>
      <c r="Q86">
        <v>1000</v>
      </c>
      <c r="W86">
        <v>0</v>
      </c>
      <c r="X86">
        <v>-543193030</v>
      </c>
      <c r="Y86">
        <v>0.013</v>
      </c>
      <c r="AA86">
        <v>11710.93</v>
      </c>
      <c r="AB86">
        <v>0</v>
      </c>
      <c r="AC86">
        <v>0</v>
      </c>
      <c r="AD86">
        <v>0</v>
      </c>
      <c r="AE86">
        <v>11710.93</v>
      </c>
      <c r="AF86">
        <v>0</v>
      </c>
      <c r="AG86">
        <v>0</v>
      </c>
      <c r="AH86">
        <v>0</v>
      </c>
      <c r="AI86">
        <v>1</v>
      </c>
      <c r="AJ86">
        <v>1</v>
      </c>
      <c r="AK86">
        <v>1</v>
      </c>
      <c r="AL86">
        <v>1</v>
      </c>
      <c r="AN86">
        <v>1</v>
      </c>
      <c r="AO86">
        <v>0</v>
      </c>
      <c r="AP86">
        <v>0</v>
      </c>
      <c r="AQ86">
        <v>0</v>
      </c>
      <c r="AR86">
        <v>0</v>
      </c>
      <c r="AT86">
        <v>0.013</v>
      </c>
      <c r="AV86">
        <v>0</v>
      </c>
      <c r="AW86">
        <v>1</v>
      </c>
      <c r="AX86">
        <v>-1</v>
      </c>
      <c r="AY86">
        <v>0</v>
      </c>
      <c r="AZ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Y86*Source!I44</f>
        <v>0.009347</v>
      </c>
      <c r="CY86">
        <f>AA86</f>
        <v>11710.93</v>
      </c>
      <c r="CZ86">
        <f>AE86</f>
        <v>11710.93</v>
      </c>
      <c r="DA86">
        <f>AI86</f>
        <v>1</v>
      </c>
      <c r="DB86">
        <v>0</v>
      </c>
    </row>
    <row r="87" spans="1:106" ht="12.75">
      <c r="A87">
        <f>ROW(Source!A46)</f>
        <v>46</v>
      </c>
      <c r="B87">
        <v>24182268</v>
      </c>
      <c r="C87">
        <v>24182512</v>
      </c>
      <c r="D87">
        <v>9915207</v>
      </c>
      <c r="E87">
        <v>1</v>
      </c>
      <c r="F87">
        <v>1</v>
      </c>
      <c r="G87">
        <v>1</v>
      </c>
      <c r="H87">
        <v>1</v>
      </c>
      <c r="I87" t="s">
        <v>560</v>
      </c>
      <c r="K87" t="s">
        <v>561</v>
      </c>
      <c r="L87">
        <v>1191</v>
      </c>
      <c r="N87">
        <v>1013</v>
      </c>
      <c r="O87" t="s">
        <v>419</v>
      </c>
      <c r="P87" t="s">
        <v>419</v>
      </c>
      <c r="Q87">
        <v>1</v>
      </c>
      <c r="W87">
        <v>0</v>
      </c>
      <c r="X87">
        <v>-826585372</v>
      </c>
      <c r="Y87">
        <v>13.788499999999999</v>
      </c>
      <c r="AA87">
        <v>0</v>
      </c>
      <c r="AB87">
        <v>0</v>
      </c>
      <c r="AC87">
        <v>0</v>
      </c>
      <c r="AD87">
        <v>9.25</v>
      </c>
      <c r="AE87">
        <v>0</v>
      </c>
      <c r="AF87">
        <v>0</v>
      </c>
      <c r="AG87">
        <v>0</v>
      </c>
      <c r="AH87">
        <v>9.25</v>
      </c>
      <c r="AI87">
        <v>1</v>
      </c>
      <c r="AJ87">
        <v>1</v>
      </c>
      <c r="AK87">
        <v>1</v>
      </c>
      <c r="AL87">
        <v>1</v>
      </c>
      <c r="AN87">
        <v>0</v>
      </c>
      <c r="AO87">
        <v>1</v>
      </c>
      <c r="AP87">
        <v>1</v>
      </c>
      <c r="AQ87">
        <v>0</v>
      </c>
      <c r="AR87">
        <v>0</v>
      </c>
      <c r="AT87">
        <v>11.99</v>
      </c>
      <c r="AU87" t="s">
        <v>100</v>
      </c>
      <c r="AV87">
        <v>1</v>
      </c>
      <c r="AW87">
        <v>2</v>
      </c>
      <c r="AX87">
        <v>24182520</v>
      </c>
      <c r="AY87">
        <v>1</v>
      </c>
      <c r="AZ87">
        <v>0</v>
      </c>
      <c r="BA87">
        <v>92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Y87*Source!I46</f>
        <v>9.913931499999999</v>
      </c>
      <c r="CY87">
        <f>AD87</f>
        <v>9.25</v>
      </c>
      <c r="CZ87">
        <f>AH87</f>
        <v>9.25</v>
      </c>
      <c r="DA87">
        <f>AL87</f>
        <v>1</v>
      </c>
      <c r="DB87">
        <v>0</v>
      </c>
    </row>
    <row r="88" spans="1:106" ht="12.75">
      <c r="A88">
        <f>ROW(Source!A46)</f>
        <v>46</v>
      </c>
      <c r="B88">
        <v>24182268</v>
      </c>
      <c r="C88">
        <v>24182512</v>
      </c>
      <c r="D88">
        <v>121548</v>
      </c>
      <c r="E88">
        <v>1</v>
      </c>
      <c r="F88">
        <v>1</v>
      </c>
      <c r="G88">
        <v>1</v>
      </c>
      <c r="H88">
        <v>1</v>
      </c>
      <c r="I88" t="s">
        <v>28</v>
      </c>
      <c r="K88" t="s">
        <v>420</v>
      </c>
      <c r="L88">
        <v>608254</v>
      </c>
      <c r="N88">
        <v>1013</v>
      </c>
      <c r="O88" t="s">
        <v>421</v>
      </c>
      <c r="P88" t="s">
        <v>421</v>
      </c>
      <c r="Q88">
        <v>1</v>
      </c>
      <c r="W88">
        <v>0</v>
      </c>
      <c r="X88">
        <v>-185737400</v>
      </c>
      <c r="Y88">
        <v>0.0125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1</v>
      </c>
      <c r="AJ88">
        <v>1</v>
      </c>
      <c r="AK88">
        <v>1</v>
      </c>
      <c r="AL88">
        <v>1</v>
      </c>
      <c r="AN88">
        <v>0</v>
      </c>
      <c r="AO88">
        <v>1</v>
      </c>
      <c r="AP88">
        <v>1</v>
      </c>
      <c r="AQ88">
        <v>0</v>
      </c>
      <c r="AR88">
        <v>0</v>
      </c>
      <c r="AT88">
        <v>0.01</v>
      </c>
      <c r="AU88" t="s">
        <v>99</v>
      </c>
      <c r="AV88">
        <v>2</v>
      </c>
      <c r="AW88">
        <v>2</v>
      </c>
      <c r="AX88">
        <v>24182521</v>
      </c>
      <c r="AY88">
        <v>1</v>
      </c>
      <c r="AZ88">
        <v>0</v>
      </c>
      <c r="BA88">
        <v>93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Y88*Source!I46</f>
        <v>0.0089875</v>
      </c>
      <c r="CY88">
        <f>AD88</f>
        <v>0</v>
      </c>
      <c r="CZ88">
        <f>AH88</f>
        <v>0</v>
      </c>
      <c r="DA88">
        <f>AL88</f>
        <v>1</v>
      </c>
      <c r="DB88">
        <v>0</v>
      </c>
    </row>
    <row r="89" spans="1:106" ht="12.75">
      <c r="A89">
        <f>ROW(Source!A46)</f>
        <v>46</v>
      </c>
      <c r="B89">
        <v>24182268</v>
      </c>
      <c r="C89">
        <v>24182512</v>
      </c>
      <c r="D89">
        <v>19851747</v>
      </c>
      <c r="E89">
        <v>1</v>
      </c>
      <c r="F89">
        <v>1</v>
      </c>
      <c r="G89">
        <v>1</v>
      </c>
      <c r="H89">
        <v>2</v>
      </c>
      <c r="I89" t="s">
        <v>422</v>
      </c>
      <c r="J89" t="s">
        <v>423</v>
      </c>
      <c r="K89" t="s">
        <v>424</v>
      </c>
      <c r="L89">
        <v>1368</v>
      </c>
      <c r="N89">
        <v>1011</v>
      </c>
      <c r="O89" t="s">
        <v>425</v>
      </c>
      <c r="P89" t="s">
        <v>425</v>
      </c>
      <c r="Q89">
        <v>1</v>
      </c>
      <c r="W89">
        <v>0</v>
      </c>
      <c r="X89">
        <v>-159441317</v>
      </c>
      <c r="Y89">
        <v>0.0125</v>
      </c>
      <c r="AA89">
        <v>0</v>
      </c>
      <c r="AB89">
        <v>37.34</v>
      </c>
      <c r="AC89">
        <v>13.12</v>
      </c>
      <c r="AD89">
        <v>0</v>
      </c>
      <c r="AE89">
        <v>0</v>
      </c>
      <c r="AF89">
        <v>37.34</v>
      </c>
      <c r="AG89">
        <v>13.12</v>
      </c>
      <c r="AH89">
        <v>0</v>
      </c>
      <c r="AI89">
        <v>1</v>
      </c>
      <c r="AJ89">
        <v>1</v>
      </c>
      <c r="AK89">
        <v>1</v>
      </c>
      <c r="AL89">
        <v>1</v>
      </c>
      <c r="AN89">
        <v>0</v>
      </c>
      <c r="AO89">
        <v>1</v>
      </c>
      <c r="AP89">
        <v>1</v>
      </c>
      <c r="AQ89">
        <v>0</v>
      </c>
      <c r="AR89">
        <v>0</v>
      </c>
      <c r="AT89">
        <v>0.01</v>
      </c>
      <c r="AU89" t="s">
        <v>99</v>
      </c>
      <c r="AV89">
        <v>0</v>
      </c>
      <c r="AW89">
        <v>2</v>
      </c>
      <c r="AX89">
        <v>24182522</v>
      </c>
      <c r="AY89">
        <v>1</v>
      </c>
      <c r="AZ89">
        <v>0</v>
      </c>
      <c r="BA89">
        <v>94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Y89*Source!I46</f>
        <v>0.0089875</v>
      </c>
      <c r="CY89">
        <f>AB89</f>
        <v>37.34</v>
      </c>
      <c r="CZ89">
        <f>AF89</f>
        <v>37.34</v>
      </c>
      <c r="DA89">
        <f>AJ89</f>
        <v>1</v>
      </c>
      <c r="DB89">
        <v>0</v>
      </c>
    </row>
    <row r="90" spans="1:106" ht="12.75">
      <c r="A90">
        <f>ROW(Source!A46)</f>
        <v>46</v>
      </c>
      <c r="B90">
        <v>24182268</v>
      </c>
      <c r="C90">
        <v>24182512</v>
      </c>
      <c r="D90">
        <v>19853649</v>
      </c>
      <c r="E90">
        <v>1</v>
      </c>
      <c r="F90">
        <v>1</v>
      </c>
      <c r="G90">
        <v>1</v>
      </c>
      <c r="H90">
        <v>2</v>
      </c>
      <c r="I90" t="s">
        <v>447</v>
      </c>
      <c r="J90" t="s">
        <v>448</v>
      </c>
      <c r="K90" t="s">
        <v>449</v>
      </c>
      <c r="L90">
        <v>1368</v>
      </c>
      <c r="N90">
        <v>1011</v>
      </c>
      <c r="O90" t="s">
        <v>425</v>
      </c>
      <c r="P90" t="s">
        <v>425</v>
      </c>
      <c r="Q90">
        <v>1</v>
      </c>
      <c r="W90">
        <v>0</v>
      </c>
      <c r="X90">
        <v>1849659131</v>
      </c>
      <c r="Y90">
        <v>0.0375</v>
      </c>
      <c r="AA90">
        <v>0</v>
      </c>
      <c r="AB90">
        <v>80.75</v>
      </c>
      <c r="AC90">
        <v>0</v>
      </c>
      <c r="AD90">
        <v>0</v>
      </c>
      <c r="AE90">
        <v>0</v>
      </c>
      <c r="AF90">
        <v>80.75</v>
      </c>
      <c r="AG90">
        <v>0</v>
      </c>
      <c r="AH90">
        <v>0</v>
      </c>
      <c r="AI90">
        <v>1</v>
      </c>
      <c r="AJ90">
        <v>1</v>
      </c>
      <c r="AK90">
        <v>1</v>
      </c>
      <c r="AL90">
        <v>1</v>
      </c>
      <c r="AN90">
        <v>0</v>
      </c>
      <c r="AO90">
        <v>1</v>
      </c>
      <c r="AP90">
        <v>1</v>
      </c>
      <c r="AQ90">
        <v>0</v>
      </c>
      <c r="AR90">
        <v>0</v>
      </c>
      <c r="AT90">
        <v>0.03</v>
      </c>
      <c r="AU90" t="s">
        <v>99</v>
      </c>
      <c r="AV90">
        <v>0</v>
      </c>
      <c r="AW90">
        <v>2</v>
      </c>
      <c r="AX90">
        <v>24182523</v>
      </c>
      <c r="AY90">
        <v>1</v>
      </c>
      <c r="AZ90">
        <v>0</v>
      </c>
      <c r="BA90">
        <v>95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Y90*Source!I46</f>
        <v>0.026962499999999997</v>
      </c>
      <c r="CY90">
        <f>AB90</f>
        <v>80.75</v>
      </c>
      <c r="CZ90">
        <f>AF90</f>
        <v>80.75</v>
      </c>
      <c r="DA90">
        <f>AJ90</f>
        <v>1</v>
      </c>
      <c r="DB90">
        <v>0</v>
      </c>
    </row>
    <row r="91" spans="1:106" ht="12.75">
      <c r="A91">
        <f>ROW(Source!A46)</f>
        <v>46</v>
      </c>
      <c r="B91">
        <v>24182268</v>
      </c>
      <c r="C91">
        <v>24182512</v>
      </c>
      <c r="D91">
        <v>19855941</v>
      </c>
      <c r="E91">
        <v>1</v>
      </c>
      <c r="F91">
        <v>1</v>
      </c>
      <c r="G91">
        <v>1</v>
      </c>
      <c r="H91">
        <v>3</v>
      </c>
      <c r="I91" t="s">
        <v>546</v>
      </c>
      <c r="J91" t="s">
        <v>547</v>
      </c>
      <c r="K91" t="s">
        <v>548</v>
      </c>
      <c r="L91">
        <v>1327</v>
      </c>
      <c r="N91">
        <v>1005</v>
      </c>
      <c r="O91" t="s">
        <v>107</v>
      </c>
      <c r="P91" t="s">
        <v>107</v>
      </c>
      <c r="Q91">
        <v>1</v>
      </c>
      <c r="W91">
        <v>0</v>
      </c>
      <c r="X91">
        <v>1913911393</v>
      </c>
      <c r="Y91">
        <v>4.4</v>
      </c>
      <c r="AA91">
        <v>36.79</v>
      </c>
      <c r="AB91">
        <v>0</v>
      </c>
      <c r="AC91">
        <v>0</v>
      </c>
      <c r="AD91">
        <v>0</v>
      </c>
      <c r="AE91">
        <v>36.79</v>
      </c>
      <c r="AF91">
        <v>0</v>
      </c>
      <c r="AG91">
        <v>0</v>
      </c>
      <c r="AH91">
        <v>0</v>
      </c>
      <c r="AI91">
        <v>1</v>
      </c>
      <c r="AJ91">
        <v>1</v>
      </c>
      <c r="AK91">
        <v>1</v>
      </c>
      <c r="AL91">
        <v>1</v>
      </c>
      <c r="AN91">
        <v>0</v>
      </c>
      <c r="AO91">
        <v>1</v>
      </c>
      <c r="AP91">
        <v>0</v>
      </c>
      <c r="AQ91">
        <v>0</v>
      </c>
      <c r="AR91">
        <v>0</v>
      </c>
      <c r="AT91">
        <v>4.4</v>
      </c>
      <c r="AV91">
        <v>0</v>
      </c>
      <c r="AW91">
        <v>2</v>
      </c>
      <c r="AX91">
        <v>24182524</v>
      </c>
      <c r="AY91">
        <v>1</v>
      </c>
      <c r="AZ91">
        <v>0</v>
      </c>
      <c r="BA91">
        <v>96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Y91*Source!I46</f>
        <v>3.1636</v>
      </c>
      <c r="CY91">
        <f>AA91</f>
        <v>36.79</v>
      </c>
      <c r="CZ91">
        <f>AE91</f>
        <v>36.79</v>
      </c>
      <c r="DA91">
        <f>AI91</f>
        <v>1</v>
      </c>
      <c r="DB91">
        <v>0</v>
      </c>
    </row>
    <row r="92" spans="1:106" ht="12.75">
      <c r="A92">
        <f>ROW(Source!A46)</f>
        <v>46</v>
      </c>
      <c r="B92">
        <v>24182268</v>
      </c>
      <c r="C92">
        <v>24182512</v>
      </c>
      <c r="D92">
        <v>19856009</v>
      </c>
      <c r="E92">
        <v>1</v>
      </c>
      <c r="F92">
        <v>1</v>
      </c>
      <c r="G92">
        <v>1</v>
      </c>
      <c r="H92">
        <v>3</v>
      </c>
      <c r="I92" t="s">
        <v>562</v>
      </c>
      <c r="J92" t="s">
        <v>563</v>
      </c>
      <c r="K92" t="s">
        <v>564</v>
      </c>
      <c r="L92">
        <v>1348</v>
      </c>
      <c r="N92">
        <v>1009</v>
      </c>
      <c r="O92" t="s">
        <v>144</v>
      </c>
      <c r="P92" t="s">
        <v>144</v>
      </c>
      <c r="Q92">
        <v>1000</v>
      </c>
      <c r="W92">
        <v>0</v>
      </c>
      <c r="X92">
        <v>2007401962</v>
      </c>
      <c r="Y92">
        <v>0.029</v>
      </c>
      <c r="AA92">
        <v>8911</v>
      </c>
      <c r="AB92">
        <v>0</v>
      </c>
      <c r="AC92">
        <v>0</v>
      </c>
      <c r="AD92">
        <v>0</v>
      </c>
      <c r="AE92">
        <v>8911</v>
      </c>
      <c r="AF92">
        <v>0</v>
      </c>
      <c r="AG92">
        <v>0</v>
      </c>
      <c r="AH92">
        <v>0</v>
      </c>
      <c r="AI92">
        <v>1</v>
      </c>
      <c r="AJ92">
        <v>1</v>
      </c>
      <c r="AK92">
        <v>1</v>
      </c>
      <c r="AL92">
        <v>1</v>
      </c>
      <c r="AN92">
        <v>0</v>
      </c>
      <c r="AO92">
        <v>1</v>
      </c>
      <c r="AP92">
        <v>0</v>
      </c>
      <c r="AQ92">
        <v>0</v>
      </c>
      <c r="AR92">
        <v>0</v>
      </c>
      <c r="AT92">
        <v>0.029</v>
      </c>
      <c r="AV92">
        <v>0</v>
      </c>
      <c r="AW92">
        <v>2</v>
      </c>
      <c r="AX92">
        <v>24182525</v>
      </c>
      <c r="AY92">
        <v>1</v>
      </c>
      <c r="AZ92">
        <v>0</v>
      </c>
      <c r="BA92">
        <v>97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Y92*Source!I46</f>
        <v>0.020851</v>
      </c>
      <c r="CY92">
        <f>AA92</f>
        <v>8911</v>
      </c>
      <c r="CZ92">
        <f>AE92</f>
        <v>8911</v>
      </c>
      <c r="DA92">
        <f>AI92</f>
        <v>1</v>
      </c>
      <c r="DB92">
        <v>0</v>
      </c>
    </row>
    <row r="93" spans="1:106" ht="12.75">
      <c r="A93">
        <f>ROW(Source!A46)</f>
        <v>46</v>
      </c>
      <c r="B93">
        <v>24182268</v>
      </c>
      <c r="C93">
        <v>24182512</v>
      </c>
      <c r="D93">
        <v>19856092</v>
      </c>
      <c r="E93">
        <v>1</v>
      </c>
      <c r="F93">
        <v>1</v>
      </c>
      <c r="G93">
        <v>1</v>
      </c>
      <c r="H93">
        <v>3</v>
      </c>
      <c r="I93" t="s">
        <v>552</v>
      </c>
      <c r="J93" t="s">
        <v>553</v>
      </c>
      <c r="K93" t="s">
        <v>554</v>
      </c>
      <c r="L93">
        <v>1346</v>
      </c>
      <c r="N93">
        <v>1009</v>
      </c>
      <c r="O93" t="s">
        <v>125</v>
      </c>
      <c r="P93" t="s">
        <v>125</v>
      </c>
      <c r="Q93">
        <v>1</v>
      </c>
      <c r="W93">
        <v>0</v>
      </c>
      <c r="X93">
        <v>-1868885299</v>
      </c>
      <c r="Y93">
        <v>0.15</v>
      </c>
      <c r="AA93">
        <v>7.42</v>
      </c>
      <c r="AB93">
        <v>0</v>
      </c>
      <c r="AC93">
        <v>0</v>
      </c>
      <c r="AD93">
        <v>0</v>
      </c>
      <c r="AE93">
        <v>7.42</v>
      </c>
      <c r="AF93">
        <v>0</v>
      </c>
      <c r="AG93">
        <v>0</v>
      </c>
      <c r="AH93">
        <v>0</v>
      </c>
      <c r="AI93">
        <v>1</v>
      </c>
      <c r="AJ93">
        <v>1</v>
      </c>
      <c r="AK93">
        <v>1</v>
      </c>
      <c r="AL93">
        <v>1</v>
      </c>
      <c r="AN93">
        <v>0</v>
      </c>
      <c r="AO93">
        <v>1</v>
      </c>
      <c r="AP93">
        <v>0</v>
      </c>
      <c r="AQ93">
        <v>0</v>
      </c>
      <c r="AR93">
        <v>0</v>
      </c>
      <c r="AT93">
        <v>0.15</v>
      </c>
      <c r="AV93">
        <v>0</v>
      </c>
      <c r="AW93">
        <v>2</v>
      </c>
      <c r="AX93">
        <v>24182526</v>
      </c>
      <c r="AY93">
        <v>1</v>
      </c>
      <c r="AZ93">
        <v>0</v>
      </c>
      <c r="BA93">
        <v>98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Y93*Source!I46</f>
        <v>0.10784999999999999</v>
      </c>
      <c r="CY93">
        <f>AA93</f>
        <v>7.42</v>
      </c>
      <c r="CZ93">
        <f>AE93</f>
        <v>7.42</v>
      </c>
      <c r="DA93">
        <f>AI93</f>
        <v>1</v>
      </c>
      <c r="DB93">
        <v>0</v>
      </c>
    </row>
    <row r="94" spans="1:106" ht="12.75">
      <c r="A94">
        <f>ROW(Source!A47)</f>
        <v>47</v>
      </c>
      <c r="B94">
        <v>24182268</v>
      </c>
      <c r="C94">
        <v>24182527</v>
      </c>
      <c r="D94">
        <v>9915060</v>
      </c>
      <c r="E94">
        <v>1</v>
      </c>
      <c r="F94">
        <v>1</v>
      </c>
      <c r="G94">
        <v>1</v>
      </c>
      <c r="H94">
        <v>1</v>
      </c>
      <c r="I94" t="s">
        <v>471</v>
      </c>
      <c r="K94" t="s">
        <v>472</v>
      </c>
      <c r="L94">
        <v>1191</v>
      </c>
      <c r="N94">
        <v>1013</v>
      </c>
      <c r="O94" t="s">
        <v>419</v>
      </c>
      <c r="P94" t="s">
        <v>419</v>
      </c>
      <c r="Q94">
        <v>1</v>
      </c>
      <c r="W94">
        <v>0</v>
      </c>
      <c r="X94">
        <v>-653602743</v>
      </c>
      <c r="Y94">
        <v>53.9925</v>
      </c>
      <c r="AA94">
        <v>0</v>
      </c>
      <c r="AB94">
        <v>0</v>
      </c>
      <c r="AC94">
        <v>0</v>
      </c>
      <c r="AD94">
        <v>8.82</v>
      </c>
      <c r="AE94">
        <v>0</v>
      </c>
      <c r="AF94">
        <v>0</v>
      </c>
      <c r="AG94">
        <v>0</v>
      </c>
      <c r="AH94">
        <v>8.82</v>
      </c>
      <c r="AI94">
        <v>1</v>
      </c>
      <c r="AJ94">
        <v>1</v>
      </c>
      <c r="AK94">
        <v>1</v>
      </c>
      <c r="AL94">
        <v>1</v>
      </c>
      <c r="AN94">
        <v>0</v>
      </c>
      <c r="AO94">
        <v>1</v>
      </c>
      <c r="AP94">
        <v>1</v>
      </c>
      <c r="AQ94">
        <v>0</v>
      </c>
      <c r="AR94">
        <v>0</v>
      </c>
      <c r="AT94">
        <v>46.95</v>
      </c>
      <c r="AU94" t="s">
        <v>100</v>
      </c>
      <c r="AV94">
        <v>1</v>
      </c>
      <c r="AW94">
        <v>2</v>
      </c>
      <c r="AX94">
        <v>24182539</v>
      </c>
      <c r="AY94">
        <v>1</v>
      </c>
      <c r="AZ94">
        <v>0</v>
      </c>
      <c r="BA94">
        <v>99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Y94*Source!I47</f>
        <v>18.735397499999998</v>
      </c>
      <c r="CY94">
        <f>AD94</f>
        <v>8.82</v>
      </c>
      <c r="CZ94">
        <f>AH94</f>
        <v>8.82</v>
      </c>
      <c r="DA94">
        <f>AL94</f>
        <v>1</v>
      </c>
      <c r="DB94">
        <v>0</v>
      </c>
    </row>
    <row r="95" spans="1:106" ht="12.75">
      <c r="A95">
        <f>ROW(Source!A47)</f>
        <v>47</v>
      </c>
      <c r="B95">
        <v>24182268</v>
      </c>
      <c r="C95">
        <v>24182527</v>
      </c>
      <c r="D95">
        <v>121548</v>
      </c>
      <c r="E95">
        <v>1</v>
      </c>
      <c r="F95">
        <v>1</v>
      </c>
      <c r="G95">
        <v>1</v>
      </c>
      <c r="H95">
        <v>1</v>
      </c>
      <c r="I95" t="s">
        <v>28</v>
      </c>
      <c r="K95" t="s">
        <v>420</v>
      </c>
      <c r="L95">
        <v>608254</v>
      </c>
      <c r="N95">
        <v>1013</v>
      </c>
      <c r="O95" t="s">
        <v>421</v>
      </c>
      <c r="P95" t="s">
        <v>421</v>
      </c>
      <c r="Q95">
        <v>1</v>
      </c>
      <c r="W95">
        <v>0</v>
      </c>
      <c r="X95">
        <v>-185737400</v>
      </c>
      <c r="Y95">
        <v>0.0125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1</v>
      </c>
      <c r="AJ95">
        <v>1</v>
      </c>
      <c r="AK95">
        <v>1</v>
      </c>
      <c r="AL95">
        <v>1</v>
      </c>
      <c r="AN95">
        <v>0</v>
      </c>
      <c r="AO95">
        <v>1</v>
      </c>
      <c r="AP95">
        <v>1</v>
      </c>
      <c r="AQ95">
        <v>0</v>
      </c>
      <c r="AR95">
        <v>0</v>
      </c>
      <c r="AT95">
        <v>0.01</v>
      </c>
      <c r="AU95" t="s">
        <v>99</v>
      </c>
      <c r="AV95">
        <v>2</v>
      </c>
      <c r="AW95">
        <v>2</v>
      </c>
      <c r="AX95">
        <v>24182540</v>
      </c>
      <c r="AY95">
        <v>1</v>
      </c>
      <c r="AZ95">
        <v>0</v>
      </c>
      <c r="BA95">
        <v>100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Y95*Source!I47</f>
        <v>0.0043375</v>
      </c>
      <c r="CY95">
        <f>AD95</f>
        <v>0</v>
      </c>
      <c r="CZ95">
        <f>AH95</f>
        <v>0</v>
      </c>
      <c r="DA95">
        <f>AL95</f>
        <v>1</v>
      </c>
      <c r="DB95">
        <v>0</v>
      </c>
    </row>
    <row r="96" spans="1:106" ht="12.75">
      <c r="A96">
        <f>ROW(Source!A47)</f>
        <v>47</v>
      </c>
      <c r="B96">
        <v>24182268</v>
      </c>
      <c r="C96">
        <v>24182527</v>
      </c>
      <c r="D96">
        <v>19851747</v>
      </c>
      <c r="E96">
        <v>1</v>
      </c>
      <c r="F96">
        <v>1</v>
      </c>
      <c r="G96">
        <v>1</v>
      </c>
      <c r="H96">
        <v>2</v>
      </c>
      <c r="I96" t="s">
        <v>422</v>
      </c>
      <c r="J96" t="s">
        <v>423</v>
      </c>
      <c r="K96" t="s">
        <v>424</v>
      </c>
      <c r="L96">
        <v>1368</v>
      </c>
      <c r="N96">
        <v>1011</v>
      </c>
      <c r="O96" t="s">
        <v>425</v>
      </c>
      <c r="P96" t="s">
        <v>425</v>
      </c>
      <c r="Q96">
        <v>1</v>
      </c>
      <c r="W96">
        <v>0</v>
      </c>
      <c r="X96">
        <v>-159441317</v>
      </c>
      <c r="Y96">
        <v>0.0125</v>
      </c>
      <c r="AA96">
        <v>0</v>
      </c>
      <c r="AB96">
        <v>37.34</v>
      </c>
      <c r="AC96">
        <v>13.12</v>
      </c>
      <c r="AD96">
        <v>0</v>
      </c>
      <c r="AE96">
        <v>0</v>
      </c>
      <c r="AF96">
        <v>37.34</v>
      </c>
      <c r="AG96">
        <v>13.12</v>
      </c>
      <c r="AH96">
        <v>0</v>
      </c>
      <c r="AI96">
        <v>1</v>
      </c>
      <c r="AJ96">
        <v>1</v>
      </c>
      <c r="AK96">
        <v>1</v>
      </c>
      <c r="AL96">
        <v>1</v>
      </c>
      <c r="AN96">
        <v>0</v>
      </c>
      <c r="AO96">
        <v>1</v>
      </c>
      <c r="AP96">
        <v>1</v>
      </c>
      <c r="AQ96">
        <v>0</v>
      </c>
      <c r="AR96">
        <v>0</v>
      </c>
      <c r="AT96">
        <v>0.01</v>
      </c>
      <c r="AU96" t="s">
        <v>99</v>
      </c>
      <c r="AV96">
        <v>0</v>
      </c>
      <c r="AW96">
        <v>2</v>
      </c>
      <c r="AX96">
        <v>24182541</v>
      </c>
      <c r="AY96">
        <v>1</v>
      </c>
      <c r="AZ96">
        <v>0</v>
      </c>
      <c r="BA96">
        <v>101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Y96*Source!I47</f>
        <v>0.0043375</v>
      </c>
      <c r="CY96">
        <f>AB96</f>
        <v>37.34</v>
      </c>
      <c r="CZ96">
        <f>AF96</f>
        <v>37.34</v>
      </c>
      <c r="DA96">
        <f>AJ96</f>
        <v>1</v>
      </c>
      <c r="DB96">
        <v>0</v>
      </c>
    </row>
    <row r="97" spans="1:106" ht="12.75">
      <c r="A97">
        <f>ROW(Source!A47)</f>
        <v>47</v>
      </c>
      <c r="B97">
        <v>24182268</v>
      </c>
      <c r="C97">
        <v>24182527</v>
      </c>
      <c r="D97">
        <v>19853649</v>
      </c>
      <c r="E97">
        <v>1</v>
      </c>
      <c r="F97">
        <v>1</v>
      </c>
      <c r="G97">
        <v>1</v>
      </c>
      <c r="H97">
        <v>2</v>
      </c>
      <c r="I97" t="s">
        <v>447</v>
      </c>
      <c r="J97" t="s">
        <v>448</v>
      </c>
      <c r="K97" t="s">
        <v>449</v>
      </c>
      <c r="L97">
        <v>1368</v>
      </c>
      <c r="N97">
        <v>1011</v>
      </c>
      <c r="O97" t="s">
        <v>425</v>
      </c>
      <c r="P97" t="s">
        <v>425</v>
      </c>
      <c r="Q97">
        <v>1</v>
      </c>
      <c r="W97">
        <v>0</v>
      </c>
      <c r="X97">
        <v>1849659131</v>
      </c>
      <c r="Y97">
        <v>0.0125</v>
      </c>
      <c r="AA97">
        <v>0</v>
      </c>
      <c r="AB97">
        <v>80.75</v>
      </c>
      <c r="AC97">
        <v>0</v>
      </c>
      <c r="AD97">
        <v>0</v>
      </c>
      <c r="AE97">
        <v>0</v>
      </c>
      <c r="AF97">
        <v>80.75</v>
      </c>
      <c r="AG97">
        <v>0</v>
      </c>
      <c r="AH97">
        <v>0</v>
      </c>
      <c r="AI97">
        <v>1</v>
      </c>
      <c r="AJ97">
        <v>1</v>
      </c>
      <c r="AK97">
        <v>1</v>
      </c>
      <c r="AL97">
        <v>1</v>
      </c>
      <c r="AN97">
        <v>0</v>
      </c>
      <c r="AO97">
        <v>1</v>
      </c>
      <c r="AP97">
        <v>1</v>
      </c>
      <c r="AQ97">
        <v>0</v>
      </c>
      <c r="AR97">
        <v>0</v>
      </c>
      <c r="AT97">
        <v>0.01</v>
      </c>
      <c r="AU97" t="s">
        <v>99</v>
      </c>
      <c r="AV97">
        <v>0</v>
      </c>
      <c r="AW97">
        <v>2</v>
      </c>
      <c r="AX97">
        <v>24182542</v>
      </c>
      <c r="AY97">
        <v>1</v>
      </c>
      <c r="AZ97">
        <v>0</v>
      </c>
      <c r="BA97">
        <v>102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Y97*Source!I47</f>
        <v>0.0043375</v>
      </c>
      <c r="CY97">
        <f>AB97</f>
        <v>80.75</v>
      </c>
      <c r="CZ97">
        <f>AF97</f>
        <v>80.75</v>
      </c>
      <c r="DA97">
        <f>AJ97</f>
        <v>1</v>
      </c>
      <c r="DB97">
        <v>0</v>
      </c>
    </row>
    <row r="98" spans="1:106" ht="12.75">
      <c r="A98">
        <f>ROW(Source!A47)</f>
        <v>47</v>
      </c>
      <c r="B98">
        <v>24182268</v>
      </c>
      <c r="C98">
        <v>24182527</v>
      </c>
      <c r="D98">
        <v>19856051</v>
      </c>
      <c r="E98">
        <v>1</v>
      </c>
      <c r="F98">
        <v>1</v>
      </c>
      <c r="G98">
        <v>1</v>
      </c>
      <c r="H98">
        <v>3</v>
      </c>
      <c r="I98" t="s">
        <v>549</v>
      </c>
      <c r="J98" t="s">
        <v>550</v>
      </c>
      <c r="K98" t="s">
        <v>551</v>
      </c>
      <c r="L98">
        <v>1348</v>
      </c>
      <c r="N98">
        <v>1009</v>
      </c>
      <c r="O98" t="s">
        <v>144</v>
      </c>
      <c r="P98" t="s">
        <v>144</v>
      </c>
      <c r="Q98">
        <v>1000</v>
      </c>
      <c r="W98">
        <v>0</v>
      </c>
      <c r="X98">
        <v>-286876204</v>
      </c>
      <c r="Y98">
        <v>0.0097</v>
      </c>
      <c r="AA98">
        <v>4602.07</v>
      </c>
      <c r="AB98">
        <v>0</v>
      </c>
      <c r="AC98">
        <v>0</v>
      </c>
      <c r="AD98">
        <v>0</v>
      </c>
      <c r="AE98">
        <v>4602.07</v>
      </c>
      <c r="AF98">
        <v>0</v>
      </c>
      <c r="AG98">
        <v>0</v>
      </c>
      <c r="AH98">
        <v>0</v>
      </c>
      <c r="AI98">
        <v>1</v>
      </c>
      <c r="AJ98">
        <v>1</v>
      </c>
      <c r="AK98">
        <v>1</v>
      </c>
      <c r="AL98">
        <v>1</v>
      </c>
      <c r="AN98">
        <v>0</v>
      </c>
      <c r="AO98">
        <v>1</v>
      </c>
      <c r="AP98">
        <v>0</v>
      </c>
      <c r="AQ98">
        <v>0</v>
      </c>
      <c r="AR98">
        <v>0</v>
      </c>
      <c r="AT98">
        <v>0.0097</v>
      </c>
      <c r="AV98">
        <v>0</v>
      </c>
      <c r="AW98">
        <v>2</v>
      </c>
      <c r="AX98">
        <v>24182543</v>
      </c>
      <c r="AY98">
        <v>1</v>
      </c>
      <c r="AZ98">
        <v>0</v>
      </c>
      <c r="BA98">
        <v>103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Y98*Source!I47</f>
        <v>0.0033659</v>
      </c>
      <c r="CY98">
        <f aca="true" t="shared" si="3" ref="CY98:CY104">AA98</f>
        <v>4602.07</v>
      </c>
      <c r="CZ98">
        <f aca="true" t="shared" si="4" ref="CZ98:CZ104">AE98</f>
        <v>4602.07</v>
      </c>
      <c r="DA98">
        <f aca="true" t="shared" si="5" ref="DA98:DA104">AI98</f>
        <v>1</v>
      </c>
      <c r="DB98">
        <v>0</v>
      </c>
    </row>
    <row r="99" spans="1:106" ht="12.75">
      <c r="A99">
        <f>ROW(Source!A47)</f>
        <v>47</v>
      </c>
      <c r="B99">
        <v>24182268</v>
      </c>
      <c r="C99">
        <v>24182527</v>
      </c>
      <c r="D99">
        <v>19856092</v>
      </c>
      <c r="E99">
        <v>1</v>
      </c>
      <c r="F99">
        <v>1</v>
      </c>
      <c r="G99">
        <v>1</v>
      </c>
      <c r="H99">
        <v>3</v>
      </c>
      <c r="I99" t="s">
        <v>552</v>
      </c>
      <c r="J99" t="s">
        <v>553</v>
      </c>
      <c r="K99" t="s">
        <v>554</v>
      </c>
      <c r="L99">
        <v>1346</v>
      </c>
      <c r="N99">
        <v>1009</v>
      </c>
      <c r="O99" t="s">
        <v>125</v>
      </c>
      <c r="P99" t="s">
        <v>125</v>
      </c>
      <c r="Q99">
        <v>1</v>
      </c>
      <c r="W99">
        <v>0</v>
      </c>
      <c r="X99">
        <v>-1868885299</v>
      </c>
      <c r="Y99">
        <v>0.01</v>
      </c>
      <c r="AA99">
        <v>7.42</v>
      </c>
      <c r="AB99">
        <v>0</v>
      </c>
      <c r="AC99">
        <v>0</v>
      </c>
      <c r="AD99">
        <v>0</v>
      </c>
      <c r="AE99">
        <v>7.42</v>
      </c>
      <c r="AF99">
        <v>0</v>
      </c>
      <c r="AG99">
        <v>0</v>
      </c>
      <c r="AH99">
        <v>0</v>
      </c>
      <c r="AI99">
        <v>1</v>
      </c>
      <c r="AJ99">
        <v>1</v>
      </c>
      <c r="AK99">
        <v>1</v>
      </c>
      <c r="AL99">
        <v>1</v>
      </c>
      <c r="AN99">
        <v>0</v>
      </c>
      <c r="AO99">
        <v>1</v>
      </c>
      <c r="AP99">
        <v>0</v>
      </c>
      <c r="AQ99">
        <v>0</v>
      </c>
      <c r="AR99">
        <v>0</v>
      </c>
      <c r="AT99">
        <v>0.01</v>
      </c>
      <c r="AV99">
        <v>0</v>
      </c>
      <c r="AW99">
        <v>2</v>
      </c>
      <c r="AX99">
        <v>24182544</v>
      </c>
      <c r="AY99">
        <v>1</v>
      </c>
      <c r="AZ99">
        <v>0</v>
      </c>
      <c r="BA99">
        <v>104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Y99*Source!I47</f>
        <v>0.00347</v>
      </c>
      <c r="CY99">
        <f t="shared" si="3"/>
        <v>7.42</v>
      </c>
      <c r="CZ99">
        <f t="shared" si="4"/>
        <v>7.42</v>
      </c>
      <c r="DA99">
        <f t="shared" si="5"/>
        <v>1</v>
      </c>
      <c r="DB99">
        <v>0</v>
      </c>
    </row>
    <row r="100" spans="1:106" ht="12.75">
      <c r="A100">
        <f>ROW(Source!A47)</f>
        <v>47</v>
      </c>
      <c r="B100">
        <v>24182268</v>
      </c>
      <c r="C100">
        <v>24182527</v>
      </c>
      <c r="D100">
        <v>19856142</v>
      </c>
      <c r="E100">
        <v>1</v>
      </c>
      <c r="F100">
        <v>1</v>
      </c>
      <c r="G100">
        <v>1</v>
      </c>
      <c r="H100">
        <v>3</v>
      </c>
      <c r="I100" t="s">
        <v>565</v>
      </c>
      <c r="J100" t="s">
        <v>566</v>
      </c>
      <c r="K100" t="s">
        <v>567</v>
      </c>
      <c r="L100">
        <v>1348</v>
      </c>
      <c r="N100">
        <v>1009</v>
      </c>
      <c r="O100" t="s">
        <v>144</v>
      </c>
      <c r="P100" t="s">
        <v>144</v>
      </c>
      <c r="Q100">
        <v>1000</v>
      </c>
      <c r="W100">
        <v>0</v>
      </c>
      <c r="X100">
        <v>-1256156058</v>
      </c>
      <c r="Y100">
        <v>0.0029</v>
      </c>
      <c r="AA100">
        <v>30236.5</v>
      </c>
      <c r="AB100">
        <v>0</v>
      </c>
      <c r="AC100">
        <v>0</v>
      </c>
      <c r="AD100">
        <v>0</v>
      </c>
      <c r="AE100">
        <v>30236.5</v>
      </c>
      <c r="AF100">
        <v>0</v>
      </c>
      <c r="AG100">
        <v>0</v>
      </c>
      <c r="AH100">
        <v>0</v>
      </c>
      <c r="AI100">
        <v>1</v>
      </c>
      <c r="AJ100">
        <v>1</v>
      </c>
      <c r="AK100">
        <v>1</v>
      </c>
      <c r="AL100">
        <v>1</v>
      </c>
      <c r="AN100">
        <v>0</v>
      </c>
      <c r="AO100">
        <v>1</v>
      </c>
      <c r="AP100">
        <v>0</v>
      </c>
      <c r="AQ100">
        <v>0</v>
      </c>
      <c r="AR100">
        <v>0</v>
      </c>
      <c r="AT100">
        <v>0.0029</v>
      </c>
      <c r="AV100">
        <v>0</v>
      </c>
      <c r="AW100">
        <v>2</v>
      </c>
      <c r="AX100">
        <v>24182545</v>
      </c>
      <c r="AY100">
        <v>1</v>
      </c>
      <c r="AZ100">
        <v>0</v>
      </c>
      <c r="BA100">
        <v>105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Y100*Source!I47</f>
        <v>0.0010063</v>
      </c>
      <c r="CY100">
        <f t="shared" si="3"/>
        <v>30236.5</v>
      </c>
      <c r="CZ100">
        <f t="shared" si="4"/>
        <v>30236.5</v>
      </c>
      <c r="DA100">
        <f t="shared" si="5"/>
        <v>1</v>
      </c>
      <c r="DB100">
        <v>0</v>
      </c>
    </row>
    <row r="101" spans="1:106" ht="12.75">
      <c r="A101">
        <f>ROW(Source!A47)</f>
        <v>47</v>
      </c>
      <c r="B101">
        <v>24182268</v>
      </c>
      <c r="C101">
        <v>24182527</v>
      </c>
      <c r="D101">
        <v>19856152</v>
      </c>
      <c r="E101">
        <v>1</v>
      </c>
      <c r="F101">
        <v>1</v>
      </c>
      <c r="G101">
        <v>1</v>
      </c>
      <c r="H101">
        <v>3</v>
      </c>
      <c r="I101" t="s">
        <v>568</v>
      </c>
      <c r="J101" t="s">
        <v>569</v>
      </c>
      <c r="K101" t="s">
        <v>570</v>
      </c>
      <c r="L101">
        <v>1348</v>
      </c>
      <c r="N101">
        <v>1009</v>
      </c>
      <c r="O101" t="s">
        <v>144</v>
      </c>
      <c r="P101" t="s">
        <v>144</v>
      </c>
      <c r="Q101">
        <v>1000</v>
      </c>
      <c r="W101">
        <v>0</v>
      </c>
      <c r="X101">
        <v>818929180</v>
      </c>
      <c r="Y101">
        <v>0.0071</v>
      </c>
      <c r="AA101">
        <v>7634.73</v>
      </c>
      <c r="AB101">
        <v>0</v>
      </c>
      <c r="AC101">
        <v>0</v>
      </c>
      <c r="AD101">
        <v>0</v>
      </c>
      <c r="AE101">
        <v>7634.73</v>
      </c>
      <c r="AF101">
        <v>0</v>
      </c>
      <c r="AG101">
        <v>0</v>
      </c>
      <c r="AH101">
        <v>0</v>
      </c>
      <c r="AI101">
        <v>1</v>
      </c>
      <c r="AJ101">
        <v>1</v>
      </c>
      <c r="AK101">
        <v>1</v>
      </c>
      <c r="AL101">
        <v>1</v>
      </c>
      <c r="AN101">
        <v>0</v>
      </c>
      <c r="AO101">
        <v>1</v>
      </c>
      <c r="AP101">
        <v>0</v>
      </c>
      <c r="AQ101">
        <v>0</v>
      </c>
      <c r="AR101">
        <v>0</v>
      </c>
      <c r="AT101">
        <v>0.0071</v>
      </c>
      <c r="AV101">
        <v>0</v>
      </c>
      <c r="AW101">
        <v>2</v>
      </c>
      <c r="AX101">
        <v>24182546</v>
      </c>
      <c r="AY101">
        <v>1</v>
      </c>
      <c r="AZ101">
        <v>0</v>
      </c>
      <c r="BA101">
        <v>106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Y101*Source!I47</f>
        <v>0.0024637</v>
      </c>
      <c r="CY101">
        <f t="shared" si="3"/>
        <v>7634.73</v>
      </c>
      <c r="CZ101">
        <f t="shared" si="4"/>
        <v>7634.73</v>
      </c>
      <c r="DA101">
        <f t="shared" si="5"/>
        <v>1</v>
      </c>
      <c r="DB101">
        <v>0</v>
      </c>
    </row>
    <row r="102" spans="1:106" ht="12.75">
      <c r="A102">
        <f>ROW(Source!A47)</f>
        <v>47</v>
      </c>
      <c r="B102">
        <v>24182268</v>
      </c>
      <c r="C102">
        <v>24182527</v>
      </c>
      <c r="D102">
        <v>19856298</v>
      </c>
      <c r="E102">
        <v>1</v>
      </c>
      <c r="F102">
        <v>1</v>
      </c>
      <c r="G102">
        <v>1</v>
      </c>
      <c r="H102">
        <v>3</v>
      </c>
      <c r="I102" t="s">
        <v>571</v>
      </c>
      <c r="J102" t="s">
        <v>572</v>
      </c>
      <c r="K102" t="s">
        <v>573</v>
      </c>
      <c r="L102">
        <v>1328</v>
      </c>
      <c r="N102">
        <v>1005</v>
      </c>
      <c r="O102" t="s">
        <v>64</v>
      </c>
      <c r="P102" t="s">
        <v>64</v>
      </c>
      <c r="Q102">
        <v>100</v>
      </c>
      <c r="W102">
        <v>0</v>
      </c>
      <c r="X102">
        <v>1087342472</v>
      </c>
      <c r="Y102">
        <v>1.15</v>
      </c>
      <c r="AA102">
        <v>2849.24</v>
      </c>
      <c r="AB102">
        <v>0</v>
      </c>
      <c r="AC102">
        <v>0</v>
      </c>
      <c r="AD102">
        <v>0</v>
      </c>
      <c r="AE102">
        <v>2849.24</v>
      </c>
      <c r="AF102">
        <v>0</v>
      </c>
      <c r="AG102">
        <v>0</v>
      </c>
      <c r="AH102">
        <v>0</v>
      </c>
      <c r="AI102">
        <v>1</v>
      </c>
      <c r="AJ102">
        <v>1</v>
      </c>
      <c r="AK102">
        <v>1</v>
      </c>
      <c r="AL102">
        <v>1</v>
      </c>
      <c r="AN102">
        <v>0</v>
      </c>
      <c r="AO102">
        <v>1</v>
      </c>
      <c r="AP102">
        <v>0</v>
      </c>
      <c r="AQ102">
        <v>0</v>
      </c>
      <c r="AR102">
        <v>0</v>
      </c>
      <c r="AT102">
        <v>1.15</v>
      </c>
      <c r="AV102">
        <v>0</v>
      </c>
      <c r="AW102">
        <v>2</v>
      </c>
      <c r="AX102">
        <v>24182547</v>
      </c>
      <c r="AY102">
        <v>1</v>
      </c>
      <c r="AZ102">
        <v>0</v>
      </c>
      <c r="BA102">
        <v>107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Y102*Source!I47</f>
        <v>0.39904999999999996</v>
      </c>
      <c r="CY102">
        <f t="shared" si="3"/>
        <v>2849.24</v>
      </c>
      <c r="CZ102">
        <f t="shared" si="4"/>
        <v>2849.24</v>
      </c>
      <c r="DA102">
        <f t="shared" si="5"/>
        <v>1</v>
      </c>
      <c r="DB102">
        <v>0</v>
      </c>
    </row>
    <row r="103" spans="1:106" ht="12.75">
      <c r="A103">
        <f>ROW(Source!A47)</f>
        <v>47</v>
      </c>
      <c r="B103">
        <v>24182268</v>
      </c>
      <c r="C103">
        <v>24182527</v>
      </c>
      <c r="D103">
        <v>19905705</v>
      </c>
      <c r="E103">
        <v>1</v>
      </c>
      <c r="F103">
        <v>1</v>
      </c>
      <c r="G103">
        <v>1</v>
      </c>
      <c r="H103">
        <v>3</v>
      </c>
      <c r="I103" t="s">
        <v>574</v>
      </c>
      <c r="J103" t="s">
        <v>575</v>
      </c>
      <c r="K103" t="s">
        <v>576</v>
      </c>
      <c r="L103">
        <v>1339</v>
      </c>
      <c r="N103">
        <v>1007</v>
      </c>
      <c r="O103" t="s">
        <v>535</v>
      </c>
      <c r="P103" t="s">
        <v>535</v>
      </c>
      <c r="Q103">
        <v>1</v>
      </c>
      <c r="W103">
        <v>0</v>
      </c>
      <c r="X103">
        <v>-1109352455</v>
      </c>
      <c r="Y103">
        <v>0.0004</v>
      </c>
      <c r="AA103">
        <v>89.06</v>
      </c>
      <c r="AB103">
        <v>0</v>
      </c>
      <c r="AC103">
        <v>0</v>
      </c>
      <c r="AD103">
        <v>0</v>
      </c>
      <c r="AE103">
        <v>89.06</v>
      </c>
      <c r="AF103">
        <v>0</v>
      </c>
      <c r="AG103">
        <v>0</v>
      </c>
      <c r="AH103">
        <v>0</v>
      </c>
      <c r="AI103">
        <v>1</v>
      </c>
      <c r="AJ103">
        <v>1</v>
      </c>
      <c r="AK103">
        <v>1</v>
      </c>
      <c r="AL103">
        <v>1</v>
      </c>
      <c r="AN103">
        <v>0</v>
      </c>
      <c r="AO103">
        <v>1</v>
      </c>
      <c r="AP103">
        <v>0</v>
      </c>
      <c r="AQ103">
        <v>0</v>
      </c>
      <c r="AR103">
        <v>0</v>
      </c>
      <c r="AT103">
        <v>0.0004</v>
      </c>
      <c r="AV103">
        <v>0</v>
      </c>
      <c r="AW103">
        <v>2</v>
      </c>
      <c r="AX103">
        <v>24182548</v>
      </c>
      <c r="AY103">
        <v>1</v>
      </c>
      <c r="AZ103">
        <v>0</v>
      </c>
      <c r="BA103">
        <v>108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Y103*Source!I47</f>
        <v>0.00013879999999999999</v>
      </c>
      <c r="CY103">
        <f t="shared" si="3"/>
        <v>89.06</v>
      </c>
      <c r="CZ103">
        <f t="shared" si="4"/>
        <v>89.06</v>
      </c>
      <c r="DA103">
        <f t="shared" si="5"/>
        <v>1</v>
      </c>
      <c r="DB103">
        <v>0</v>
      </c>
    </row>
    <row r="104" spans="1:106" ht="12.75">
      <c r="A104">
        <f>ROW(Source!A47)</f>
        <v>47</v>
      </c>
      <c r="B104">
        <v>24182268</v>
      </c>
      <c r="C104">
        <v>24182527</v>
      </c>
      <c r="D104">
        <v>19905834</v>
      </c>
      <c r="E104">
        <v>1</v>
      </c>
      <c r="F104">
        <v>1</v>
      </c>
      <c r="G104">
        <v>1</v>
      </c>
      <c r="H104">
        <v>3</v>
      </c>
      <c r="I104" t="s">
        <v>532</v>
      </c>
      <c r="J104" t="s">
        <v>533</v>
      </c>
      <c r="K104" t="s">
        <v>534</v>
      </c>
      <c r="L104">
        <v>1339</v>
      </c>
      <c r="N104">
        <v>1007</v>
      </c>
      <c r="O104" t="s">
        <v>535</v>
      </c>
      <c r="P104" t="s">
        <v>535</v>
      </c>
      <c r="Q104">
        <v>1</v>
      </c>
      <c r="W104">
        <v>0</v>
      </c>
      <c r="X104">
        <v>-129011492</v>
      </c>
      <c r="Y104">
        <v>0.01</v>
      </c>
      <c r="AA104">
        <v>6.3</v>
      </c>
      <c r="AB104">
        <v>0</v>
      </c>
      <c r="AC104">
        <v>0</v>
      </c>
      <c r="AD104">
        <v>0</v>
      </c>
      <c r="AE104">
        <v>6.3</v>
      </c>
      <c r="AF104">
        <v>0</v>
      </c>
      <c r="AG104">
        <v>0</v>
      </c>
      <c r="AH104">
        <v>0</v>
      </c>
      <c r="AI104">
        <v>1</v>
      </c>
      <c r="AJ104">
        <v>1</v>
      </c>
      <c r="AK104">
        <v>1</v>
      </c>
      <c r="AL104">
        <v>1</v>
      </c>
      <c r="AN104">
        <v>0</v>
      </c>
      <c r="AO104">
        <v>1</v>
      </c>
      <c r="AP104">
        <v>0</v>
      </c>
      <c r="AQ104">
        <v>0</v>
      </c>
      <c r="AR104">
        <v>0</v>
      </c>
      <c r="AT104">
        <v>0.01</v>
      </c>
      <c r="AV104">
        <v>0</v>
      </c>
      <c r="AW104">
        <v>2</v>
      </c>
      <c r="AX104">
        <v>24182549</v>
      </c>
      <c r="AY104">
        <v>1</v>
      </c>
      <c r="AZ104">
        <v>0</v>
      </c>
      <c r="BA104">
        <v>109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Y104*Source!I47</f>
        <v>0.00347</v>
      </c>
      <c r="CY104">
        <f t="shared" si="3"/>
        <v>6.3</v>
      </c>
      <c r="CZ104">
        <f t="shared" si="4"/>
        <v>6.3</v>
      </c>
      <c r="DA104">
        <f t="shared" si="5"/>
        <v>1</v>
      </c>
      <c r="DB104">
        <v>0</v>
      </c>
    </row>
    <row r="105" spans="1:106" ht="12.75">
      <c r="A105">
        <f>ROW(Source!A48)</f>
        <v>48</v>
      </c>
      <c r="B105">
        <v>24182268</v>
      </c>
      <c r="C105">
        <v>24182550</v>
      </c>
      <c r="D105">
        <v>9914958</v>
      </c>
      <c r="E105">
        <v>1</v>
      </c>
      <c r="F105">
        <v>1</v>
      </c>
      <c r="G105">
        <v>1</v>
      </c>
      <c r="H105">
        <v>1</v>
      </c>
      <c r="I105" t="s">
        <v>544</v>
      </c>
      <c r="K105" t="s">
        <v>545</v>
      </c>
      <c r="L105">
        <v>1191</v>
      </c>
      <c r="N105">
        <v>1013</v>
      </c>
      <c r="O105" t="s">
        <v>419</v>
      </c>
      <c r="P105" t="s">
        <v>419</v>
      </c>
      <c r="Q105">
        <v>1</v>
      </c>
      <c r="W105">
        <v>0</v>
      </c>
      <c r="X105">
        <v>-1602313195</v>
      </c>
      <c r="Y105">
        <v>29.2215</v>
      </c>
      <c r="AA105">
        <v>0</v>
      </c>
      <c r="AB105">
        <v>0</v>
      </c>
      <c r="AC105">
        <v>0</v>
      </c>
      <c r="AD105">
        <v>8.72</v>
      </c>
      <c r="AE105">
        <v>0</v>
      </c>
      <c r="AF105">
        <v>0</v>
      </c>
      <c r="AG105">
        <v>0</v>
      </c>
      <c r="AH105">
        <v>8.72</v>
      </c>
      <c r="AI105">
        <v>1</v>
      </c>
      <c r="AJ105">
        <v>1</v>
      </c>
      <c r="AK105">
        <v>1</v>
      </c>
      <c r="AL105">
        <v>1</v>
      </c>
      <c r="AN105">
        <v>0</v>
      </c>
      <c r="AO105">
        <v>1</v>
      </c>
      <c r="AP105">
        <v>1</v>
      </c>
      <c r="AQ105">
        <v>0</v>
      </c>
      <c r="AR105">
        <v>0</v>
      </c>
      <c r="AT105">
        <v>25.41</v>
      </c>
      <c r="AU105" t="s">
        <v>100</v>
      </c>
      <c r="AV105">
        <v>1</v>
      </c>
      <c r="AW105">
        <v>2</v>
      </c>
      <c r="AX105">
        <v>24182559</v>
      </c>
      <c r="AY105">
        <v>1</v>
      </c>
      <c r="AZ105">
        <v>0</v>
      </c>
      <c r="BA105">
        <v>110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Y105*Source!I48</f>
        <v>10.1398605</v>
      </c>
      <c r="CY105">
        <f>AD105</f>
        <v>8.72</v>
      </c>
      <c r="CZ105">
        <f>AH105</f>
        <v>8.72</v>
      </c>
      <c r="DA105">
        <f>AL105</f>
        <v>1</v>
      </c>
      <c r="DB105">
        <v>0</v>
      </c>
    </row>
    <row r="106" spans="1:106" ht="12.75">
      <c r="A106">
        <f>ROW(Source!A48)</f>
        <v>48</v>
      </c>
      <c r="B106">
        <v>24182268</v>
      </c>
      <c r="C106">
        <v>24182550</v>
      </c>
      <c r="D106">
        <v>121548</v>
      </c>
      <c r="E106">
        <v>1</v>
      </c>
      <c r="F106">
        <v>1</v>
      </c>
      <c r="G106">
        <v>1</v>
      </c>
      <c r="H106">
        <v>1</v>
      </c>
      <c r="I106" t="s">
        <v>28</v>
      </c>
      <c r="K106" t="s">
        <v>420</v>
      </c>
      <c r="L106">
        <v>608254</v>
      </c>
      <c r="N106">
        <v>1013</v>
      </c>
      <c r="O106" t="s">
        <v>421</v>
      </c>
      <c r="P106" t="s">
        <v>421</v>
      </c>
      <c r="Q106">
        <v>1</v>
      </c>
      <c r="W106">
        <v>0</v>
      </c>
      <c r="X106">
        <v>-185737400</v>
      </c>
      <c r="Y106">
        <v>0.0125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1</v>
      </c>
      <c r="AJ106">
        <v>1</v>
      </c>
      <c r="AK106">
        <v>1</v>
      </c>
      <c r="AL106">
        <v>1</v>
      </c>
      <c r="AN106">
        <v>0</v>
      </c>
      <c r="AO106">
        <v>1</v>
      </c>
      <c r="AP106">
        <v>1</v>
      </c>
      <c r="AQ106">
        <v>0</v>
      </c>
      <c r="AR106">
        <v>0</v>
      </c>
      <c r="AT106">
        <v>0.01</v>
      </c>
      <c r="AU106" t="s">
        <v>99</v>
      </c>
      <c r="AV106">
        <v>2</v>
      </c>
      <c r="AW106">
        <v>2</v>
      </c>
      <c r="AX106">
        <v>24182560</v>
      </c>
      <c r="AY106">
        <v>1</v>
      </c>
      <c r="AZ106">
        <v>0</v>
      </c>
      <c r="BA106">
        <v>111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Y106*Source!I48</f>
        <v>0.0043375</v>
      </c>
      <c r="CY106">
        <f>AD106</f>
        <v>0</v>
      </c>
      <c r="CZ106">
        <f>AH106</f>
        <v>0</v>
      </c>
      <c r="DA106">
        <f>AL106</f>
        <v>1</v>
      </c>
      <c r="DB106">
        <v>0</v>
      </c>
    </row>
    <row r="107" spans="1:106" ht="12.75">
      <c r="A107">
        <f>ROW(Source!A48)</f>
        <v>48</v>
      </c>
      <c r="B107">
        <v>24182268</v>
      </c>
      <c r="C107">
        <v>24182550</v>
      </c>
      <c r="D107">
        <v>19851747</v>
      </c>
      <c r="E107">
        <v>1</v>
      </c>
      <c r="F107">
        <v>1</v>
      </c>
      <c r="G107">
        <v>1</v>
      </c>
      <c r="H107">
        <v>2</v>
      </c>
      <c r="I107" t="s">
        <v>422</v>
      </c>
      <c r="J107" t="s">
        <v>423</v>
      </c>
      <c r="K107" t="s">
        <v>424</v>
      </c>
      <c r="L107">
        <v>1368</v>
      </c>
      <c r="N107">
        <v>1011</v>
      </c>
      <c r="O107" t="s">
        <v>425</v>
      </c>
      <c r="P107" t="s">
        <v>425</v>
      </c>
      <c r="Q107">
        <v>1</v>
      </c>
      <c r="W107">
        <v>0</v>
      </c>
      <c r="X107">
        <v>-159441317</v>
      </c>
      <c r="Y107">
        <v>0.0125</v>
      </c>
      <c r="AA107">
        <v>0</v>
      </c>
      <c r="AB107">
        <v>37.34</v>
      </c>
      <c r="AC107">
        <v>13.12</v>
      </c>
      <c r="AD107">
        <v>0</v>
      </c>
      <c r="AE107">
        <v>0</v>
      </c>
      <c r="AF107">
        <v>37.34</v>
      </c>
      <c r="AG107">
        <v>13.12</v>
      </c>
      <c r="AH107">
        <v>0</v>
      </c>
      <c r="AI107">
        <v>1</v>
      </c>
      <c r="AJ107">
        <v>1</v>
      </c>
      <c r="AK107">
        <v>1</v>
      </c>
      <c r="AL107">
        <v>1</v>
      </c>
      <c r="AN107">
        <v>0</v>
      </c>
      <c r="AO107">
        <v>1</v>
      </c>
      <c r="AP107">
        <v>1</v>
      </c>
      <c r="AQ107">
        <v>0</v>
      </c>
      <c r="AR107">
        <v>0</v>
      </c>
      <c r="AT107">
        <v>0.01</v>
      </c>
      <c r="AU107" t="s">
        <v>99</v>
      </c>
      <c r="AV107">
        <v>0</v>
      </c>
      <c r="AW107">
        <v>2</v>
      </c>
      <c r="AX107">
        <v>24182561</v>
      </c>
      <c r="AY107">
        <v>1</v>
      </c>
      <c r="AZ107">
        <v>0</v>
      </c>
      <c r="BA107">
        <v>112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Y107*Source!I48</f>
        <v>0.0043375</v>
      </c>
      <c r="CY107">
        <f>AB107</f>
        <v>37.34</v>
      </c>
      <c r="CZ107">
        <f>AF107</f>
        <v>37.34</v>
      </c>
      <c r="DA107">
        <f>AJ107</f>
        <v>1</v>
      </c>
      <c r="DB107">
        <v>0</v>
      </c>
    </row>
    <row r="108" spans="1:106" ht="12.75">
      <c r="A108">
        <f>ROW(Source!A48)</f>
        <v>48</v>
      </c>
      <c r="B108">
        <v>24182268</v>
      </c>
      <c r="C108">
        <v>24182550</v>
      </c>
      <c r="D108">
        <v>19853649</v>
      </c>
      <c r="E108">
        <v>1</v>
      </c>
      <c r="F108">
        <v>1</v>
      </c>
      <c r="G108">
        <v>1</v>
      </c>
      <c r="H108">
        <v>2</v>
      </c>
      <c r="I108" t="s">
        <v>447</v>
      </c>
      <c r="J108" t="s">
        <v>448</v>
      </c>
      <c r="K108" t="s">
        <v>449</v>
      </c>
      <c r="L108">
        <v>1368</v>
      </c>
      <c r="N108">
        <v>1011</v>
      </c>
      <c r="O108" t="s">
        <v>425</v>
      </c>
      <c r="P108" t="s">
        <v>425</v>
      </c>
      <c r="Q108">
        <v>1</v>
      </c>
      <c r="W108">
        <v>0</v>
      </c>
      <c r="X108">
        <v>1849659131</v>
      </c>
      <c r="Y108">
        <v>0.125</v>
      </c>
      <c r="AA108">
        <v>0</v>
      </c>
      <c r="AB108">
        <v>80.75</v>
      </c>
      <c r="AC108">
        <v>0</v>
      </c>
      <c r="AD108">
        <v>0</v>
      </c>
      <c r="AE108">
        <v>0</v>
      </c>
      <c r="AF108">
        <v>80.75</v>
      </c>
      <c r="AG108">
        <v>0</v>
      </c>
      <c r="AH108">
        <v>0</v>
      </c>
      <c r="AI108">
        <v>1</v>
      </c>
      <c r="AJ108">
        <v>1</v>
      </c>
      <c r="AK108">
        <v>1</v>
      </c>
      <c r="AL108">
        <v>1</v>
      </c>
      <c r="AN108">
        <v>0</v>
      </c>
      <c r="AO108">
        <v>1</v>
      </c>
      <c r="AP108">
        <v>1</v>
      </c>
      <c r="AQ108">
        <v>0</v>
      </c>
      <c r="AR108">
        <v>0</v>
      </c>
      <c r="AT108">
        <v>0.1</v>
      </c>
      <c r="AU108" t="s">
        <v>99</v>
      </c>
      <c r="AV108">
        <v>0</v>
      </c>
      <c r="AW108">
        <v>2</v>
      </c>
      <c r="AX108">
        <v>24182562</v>
      </c>
      <c r="AY108">
        <v>1</v>
      </c>
      <c r="AZ108">
        <v>0</v>
      </c>
      <c r="BA108">
        <v>113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Y108*Source!I48</f>
        <v>0.043375</v>
      </c>
      <c r="CY108">
        <f>AB108</f>
        <v>80.75</v>
      </c>
      <c r="CZ108">
        <f>AF108</f>
        <v>80.75</v>
      </c>
      <c r="DA108">
        <f>AJ108</f>
        <v>1</v>
      </c>
      <c r="DB108">
        <v>0</v>
      </c>
    </row>
    <row r="109" spans="1:106" ht="12.75">
      <c r="A109">
        <f>ROW(Source!A48)</f>
        <v>48</v>
      </c>
      <c r="B109">
        <v>24182268</v>
      </c>
      <c r="C109">
        <v>24182550</v>
      </c>
      <c r="D109">
        <v>19855941</v>
      </c>
      <c r="E109">
        <v>1</v>
      </c>
      <c r="F109">
        <v>1</v>
      </c>
      <c r="G109">
        <v>1</v>
      </c>
      <c r="H109">
        <v>3</v>
      </c>
      <c r="I109" t="s">
        <v>546</v>
      </c>
      <c r="J109" t="s">
        <v>547</v>
      </c>
      <c r="K109" t="s">
        <v>548</v>
      </c>
      <c r="L109">
        <v>1327</v>
      </c>
      <c r="N109">
        <v>1005</v>
      </c>
      <c r="O109" t="s">
        <v>107</v>
      </c>
      <c r="P109" t="s">
        <v>107</v>
      </c>
      <c r="Q109">
        <v>1</v>
      </c>
      <c r="W109">
        <v>0</v>
      </c>
      <c r="X109">
        <v>1913911393</v>
      </c>
      <c r="Y109">
        <v>0.84</v>
      </c>
      <c r="AA109">
        <v>36.79</v>
      </c>
      <c r="AB109">
        <v>0</v>
      </c>
      <c r="AC109">
        <v>0</v>
      </c>
      <c r="AD109">
        <v>0</v>
      </c>
      <c r="AE109">
        <v>36.79</v>
      </c>
      <c r="AF109">
        <v>0</v>
      </c>
      <c r="AG109">
        <v>0</v>
      </c>
      <c r="AH109">
        <v>0</v>
      </c>
      <c r="AI109">
        <v>1</v>
      </c>
      <c r="AJ109">
        <v>1</v>
      </c>
      <c r="AK109">
        <v>1</v>
      </c>
      <c r="AL109">
        <v>1</v>
      </c>
      <c r="AN109">
        <v>0</v>
      </c>
      <c r="AO109">
        <v>1</v>
      </c>
      <c r="AP109">
        <v>0</v>
      </c>
      <c r="AQ109">
        <v>0</v>
      </c>
      <c r="AR109">
        <v>0</v>
      </c>
      <c r="AT109">
        <v>0.84</v>
      </c>
      <c r="AV109">
        <v>0</v>
      </c>
      <c r="AW109">
        <v>2</v>
      </c>
      <c r="AX109">
        <v>24182563</v>
      </c>
      <c r="AY109">
        <v>1</v>
      </c>
      <c r="AZ109">
        <v>0</v>
      </c>
      <c r="BA109">
        <v>114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Y109*Source!I48</f>
        <v>0.29147999999999996</v>
      </c>
      <c r="CY109">
        <f>AA109</f>
        <v>36.79</v>
      </c>
      <c r="CZ109">
        <f>AE109</f>
        <v>36.79</v>
      </c>
      <c r="DA109">
        <f>AI109</f>
        <v>1</v>
      </c>
      <c r="DB109">
        <v>0</v>
      </c>
    </row>
    <row r="110" spans="1:106" ht="12.75">
      <c r="A110">
        <f>ROW(Source!A48)</f>
        <v>48</v>
      </c>
      <c r="B110">
        <v>24182268</v>
      </c>
      <c r="C110">
        <v>24182550</v>
      </c>
      <c r="D110">
        <v>19856051</v>
      </c>
      <c r="E110">
        <v>1</v>
      </c>
      <c r="F110">
        <v>1</v>
      </c>
      <c r="G110">
        <v>1</v>
      </c>
      <c r="H110">
        <v>3</v>
      </c>
      <c r="I110" t="s">
        <v>549</v>
      </c>
      <c r="J110" t="s">
        <v>550</v>
      </c>
      <c r="K110" t="s">
        <v>551</v>
      </c>
      <c r="L110">
        <v>1348</v>
      </c>
      <c r="N110">
        <v>1009</v>
      </c>
      <c r="O110" t="s">
        <v>144</v>
      </c>
      <c r="P110" t="s">
        <v>144</v>
      </c>
      <c r="Q110">
        <v>1000</v>
      </c>
      <c r="W110">
        <v>0</v>
      </c>
      <c r="X110">
        <v>-286876204</v>
      </c>
      <c r="Y110">
        <v>0.005</v>
      </c>
      <c r="AA110">
        <v>4602.07</v>
      </c>
      <c r="AB110">
        <v>0</v>
      </c>
      <c r="AC110">
        <v>0</v>
      </c>
      <c r="AD110">
        <v>0</v>
      </c>
      <c r="AE110">
        <v>4602.07</v>
      </c>
      <c r="AF110">
        <v>0</v>
      </c>
      <c r="AG110">
        <v>0</v>
      </c>
      <c r="AH110">
        <v>0</v>
      </c>
      <c r="AI110">
        <v>1</v>
      </c>
      <c r="AJ110">
        <v>1</v>
      </c>
      <c r="AK110">
        <v>1</v>
      </c>
      <c r="AL110">
        <v>1</v>
      </c>
      <c r="AN110">
        <v>0</v>
      </c>
      <c r="AO110">
        <v>1</v>
      </c>
      <c r="AP110">
        <v>0</v>
      </c>
      <c r="AQ110">
        <v>0</v>
      </c>
      <c r="AR110">
        <v>0</v>
      </c>
      <c r="AT110">
        <v>0.005</v>
      </c>
      <c r="AV110">
        <v>0</v>
      </c>
      <c r="AW110">
        <v>2</v>
      </c>
      <c r="AX110">
        <v>24182564</v>
      </c>
      <c r="AY110">
        <v>1</v>
      </c>
      <c r="AZ110">
        <v>0</v>
      </c>
      <c r="BA110">
        <v>115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Y110*Source!I48</f>
        <v>0.001735</v>
      </c>
      <c r="CY110">
        <f>AA110</f>
        <v>4602.07</v>
      </c>
      <c r="CZ110">
        <f>AE110</f>
        <v>4602.07</v>
      </c>
      <c r="DA110">
        <f>AI110</f>
        <v>1</v>
      </c>
      <c r="DB110">
        <v>0</v>
      </c>
    </row>
    <row r="111" spans="1:106" ht="12.75">
      <c r="A111">
        <f>ROW(Source!A48)</f>
        <v>48</v>
      </c>
      <c r="B111">
        <v>24182268</v>
      </c>
      <c r="C111">
        <v>24182550</v>
      </c>
      <c r="D111">
        <v>19856092</v>
      </c>
      <c r="E111">
        <v>1</v>
      </c>
      <c r="F111">
        <v>1</v>
      </c>
      <c r="G111">
        <v>1</v>
      </c>
      <c r="H111">
        <v>3</v>
      </c>
      <c r="I111" t="s">
        <v>552</v>
      </c>
      <c r="J111" t="s">
        <v>553</v>
      </c>
      <c r="K111" t="s">
        <v>554</v>
      </c>
      <c r="L111">
        <v>1346</v>
      </c>
      <c r="N111">
        <v>1009</v>
      </c>
      <c r="O111" t="s">
        <v>125</v>
      </c>
      <c r="P111" t="s">
        <v>125</v>
      </c>
      <c r="Q111">
        <v>1</v>
      </c>
      <c r="W111">
        <v>0</v>
      </c>
      <c r="X111">
        <v>-1868885299</v>
      </c>
      <c r="Y111">
        <v>0.31</v>
      </c>
      <c r="AA111">
        <v>7.42</v>
      </c>
      <c r="AB111">
        <v>0</v>
      </c>
      <c r="AC111">
        <v>0</v>
      </c>
      <c r="AD111">
        <v>0</v>
      </c>
      <c r="AE111">
        <v>7.42</v>
      </c>
      <c r="AF111">
        <v>0</v>
      </c>
      <c r="AG111">
        <v>0</v>
      </c>
      <c r="AH111">
        <v>0</v>
      </c>
      <c r="AI111">
        <v>1</v>
      </c>
      <c r="AJ111">
        <v>1</v>
      </c>
      <c r="AK111">
        <v>1</v>
      </c>
      <c r="AL111">
        <v>1</v>
      </c>
      <c r="AN111">
        <v>0</v>
      </c>
      <c r="AO111">
        <v>1</v>
      </c>
      <c r="AP111">
        <v>0</v>
      </c>
      <c r="AQ111">
        <v>0</v>
      </c>
      <c r="AR111">
        <v>0</v>
      </c>
      <c r="AT111">
        <v>0.31</v>
      </c>
      <c r="AV111">
        <v>0</v>
      </c>
      <c r="AW111">
        <v>2</v>
      </c>
      <c r="AX111">
        <v>24182565</v>
      </c>
      <c r="AY111">
        <v>1</v>
      </c>
      <c r="AZ111">
        <v>0</v>
      </c>
      <c r="BA111">
        <v>116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Y111*Source!I48</f>
        <v>0.10756999999999999</v>
      </c>
      <c r="CY111">
        <f>AA111</f>
        <v>7.42</v>
      </c>
      <c r="CZ111">
        <f>AE111</f>
        <v>7.42</v>
      </c>
      <c r="DA111">
        <f>AI111</f>
        <v>1</v>
      </c>
      <c r="DB111">
        <v>0</v>
      </c>
    </row>
    <row r="112" spans="1:106" ht="12.75">
      <c r="A112">
        <f>ROW(Source!A48)</f>
        <v>48</v>
      </c>
      <c r="B112">
        <v>24182268</v>
      </c>
      <c r="C112">
        <v>24182550</v>
      </c>
      <c r="D112">
        <v>19856265</v>
      </c>
      <c r="E112">
        <v>1</v>
      </c>
      <c r="F112">
        <v>1</v>
      </c>
      <c r="G112">
        <v>1</v>
      </c>
      <c r="H112">
        <v>3</v>
      </c>
      <c r="I112" t="s">
        <v>555</v>
      </c>
      <c r="J112" t="s">
        <v>556</v>
      </c>
      <c r="K112" t="s">
        <v>557</v>
      </c>
      <c r="L112">
        <v>1348</v>
      </c>
      <c r="N112">
        <v>1009</v>
      </c>
      <c r="O112" t="s">
        <v>144</v>
      </c>
      <c r="P112" t="s">
        <v>144</v>
      </c>
      <c r="Q112">
        <v>1000</v>
      </c>
      <c r="W112">
        <v>0</v>
      </c>
      <c r="X112">
        <v>-439122948</v>
      </c>
      <c r="Y112">
        <v>0.063</v>
      </c>
      <c r="AA112">
        <v>16382.16</v>
      </c>
      <c r="AB112">
        <v>0</v>
      </c>
      <c r="AC112">
        <v>0</v>
      </c>
      <c r="AD112">
        <v>0</v>
      </c>
      <c r="AE112">
        <v>16382.16</v>
      </c>
      <c r="AF112">
        <v>0</v>
      </c>
      <c r="AG112">
        <v>0</v>
      </c>
      <c r="AH112">
        <v>0</v>
      </c>
      <c r="AI112">
        <v>1</v>
      </c>
      <c r="AJ112">
        <v>1</v>
      </c>
      <c r="AK112">
        <v>1</v>
      </c>
      <c r="AL112">
        <v>1</v>
      </c>
      <c r="AN112">
        <v>0</v>
      </c>
      <c r="AO112">
        <v>1</v>
      </c>
      <c r="AP112">
        <v>0</v>
      </c>
      <c r="AQ112">
        <v>0</v>
      </c>
      <c r="AR112">
        <v>0</v>
      </c>
      <c r="AT112">
        <v>0.063</v>
      </c>
      <c r="AV112">
        <v>0</v>
      </c>
      <c r="AW112">
        <v>2</v>
      </c>
      <c r="AX112">
        <v>24182566</v>
      </c>
      <c r="AY112">
        <v>1</v>
      </c>
      <c r="AZ112">
        <v>0</v>
      </c>
      <c r="BA112">
        <v>117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Y112*Source!I48</f>
        <v>0.021861</v>
      </c>
      <c r="CY112">
        <f>AA112</f>
        <v>16382.16</v>
      </c>
      <c r="CZ112">
        <f>AE112</f>
        <v>16382.16</v>
      </c>
      <c r="DA112">
        <f>AI112</f>
        <v>1</v>
      </c>
      <c r="DB112">
        <v>0</v>
      </c>
    </row>
    <row r="113" spans="1:106" ht="12.75">
      <c r="A113">
        <f>ROW(Source!A49)</f>
        <v>49</v>
      </c>
      <c r="B113">
        <v>24182268</v>
      </c>
      <c r="C113">
        <v>24182567</v>
      </c>
      <c r="D113">
        <v>9915120</v>
      </c>
      <c r="E113">
        <v>1</v>
      </c>
      <c r="F113">
        <v>1</v>
      </c>
      <c r="G113">
        <v>1</v>
      </c>
      <c r="H113">
        <v>1</v>
      </c>
      <c r="I113" t="s">
        <v>558</v>
      </c>
      <c r="K113" t="s">
        <v>559</v>
      </c>
      <c r="L113">
        <v>1191</v>
      </c>
      <c r="N113">
        <v>1013</v>
      </c>
      <c r="O113" t="s">
        <v>419</v>
      </c>
      <c r="P113" t="s">
        <v>419</v>
      </c>
      <c r="Q113">
        <v>1</v>
      </c>
      <c r="W113">
        <v>0</v>
      </c>
      <c r="X113">
        <v>1028592258</v>
      </c>
      <c r="Y113">
        <v>7.532499999999999</v>
      </c>
      <c r="AA113">
        <v>0</v>
      </c>
      <c r="AB113">
        <v>0</v>
      </c>
      <c r="AC113">
        <v>0</v>
      </c>
      <c r="AD113">
        <v>9.35</v>
      </c>
      <c r="AE113">
        <v>0</v>
      </c>
      <c r="AF113">
        <v>0</v>
      </c>
      <c r="AG113">
        <v>0</v>
      </c>
      <c r="AH113">
        <v>9.35</v>
      </c>
      <c r="AI113">
        <v>1</v>
      </c>
      <c r="AJ113">
        <v>1</v>
      </c>
      <c r="AK113">
        <v>1</v>
      </c>
      <c r="AL113">
        <v>1</v>
      </c>
      <c r="AN113">
        <v>0</v>
      </c>
      <c r="AO113">
        <v>1</v>
      </c>
      <c r="AP113">
        <v>1</v>
      </c>
      <c r="AQ113">
        <v>0</v>
      </c>
      <c r="AR113">
        <v>0</v>
      </c>
      <c r="AT113">
        <v>6.55</v>
      </c>
      <c r="AU113" t="s">
        <v>100</v>
      </c>
      <c r="AV113">
        <v>1</v>
      </c>
      <c r="AW113">
        <v>2</v>
      </c>
      <c r="AX113">
        <v>24182574</v>
      </c>
      <c r="AY113">
        <v>1</v>
      </c>
      <c r="AZ113">
        <v>0</v>
      </c>
      <c r="BA113">
        <v>118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Y113*Source!I49</f>
        <v>30.273117499999998</v>
      </c>
      <c r="CY113">
        <f>AD113</f>
        <v>9.35</v>
      </c>
      <c r="CZ113">
        <f>AH113</f>
        <v>9.35</v>
      </c>
      <c r="DA113">
        <f>AL113</f>
        <v>1</v>
      </c>
      <c r="DB113">
        <v>0</v>
      </c>
    </row>
    <row r="114" spans="1:106" ht="12.75">
      <c r="A114">
        <f>ROW(Source!A49)</f>
        <v>49</v>
      </c>
      <c r="B114">
        <v>24182268</v>
      </c>
      <c r="C114">
        <v>24182567</v>
      </c>
      <c r="D114">
        <v>121548</v>
      </c>
      <c r="E114">
        <v>1</v>
      </c>
      <c r="F114">
        <v>1</v>
      </c>
      <c r="G114">
        <v>1</v>
      </c>
      <c r="H114">
        <v>1</v>
      </c>
      <c r="I114" t="s">
        <v>28</v>
      </c>
      <c r="K114" t="s">
        <v>420</v>
      </c>
      <c r="L114">
        <v>608254</v>
      </c>
      <c r="N114">
        <v>1013</v>
      </c>
      <c r="O114" t="s">
        <v>421</v>
      </c>
      <c r="P114" t="s">
        <v>421</v>
      </c>
      <c r="Q114">
        <v>1</v>
      </c>
      <c r="W114">
        <v>0</v>
      </c>
      <c r="X114">
        <v>-185737400</v>
      </c>
      <c r="Y114">
        <v>0.0125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1</v>
      </c>
      <c r="AJ114">
        <v>1</v>
      </c>
      <c r="AK114">
        <v>1</v>
      </c>
      <c r="AL114">
        <v>1</v>
      </c>
      <c r="AN114">
        <v>0</v>
      </c>
      <c r="AO114">
        <v>1</v>
      </c>
      <c r="AP114">
        <v>1</v>
      </c>
      <c r="AQ114">
        <v>0</v>
      </c>
      <c r="AR114">
        <v>0</v>
      </c>
      <c r="AT114">
        <v>0.01</v>
      </c>
      <c r="AU114" t="s">
        <v>99</v>
      </c>
      <c r="AV114">
        <v>2</v>
      </c>
      <c r="AW114">
        <v>2</v>
      </c>
      <c r="AX114">
        <v>24182575</v>
      </c>
      <c r="AY114">
        <v>1</v>
      </c>
      <c r="AZ114">
        <v>0</v>
      </c>
      <c r="BA114">
        <v>119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Y114*Source!I49</f>
        <v>0.050237500000000004</v>
      </c>
      <c r="CY114">
        <f>AD114</f>
        <v>0</v>
      </c>
      <c r="CZ114">
        <f>AH114</f>
        <v>0</v>
      </c>
      <c r="DA114">
        <f>AL114</f>
        <v>1</v>
      </c>
      <c r="DB114">
        <v>0</v>
      </c>
    </row>
    <row r="115" spans="1:106" ht="12.75">
      <c r="A115">
        <f>ROW(Source!A49)</f>
        <v>49</v>
      </c>
      <c r="B115">
        <v>24182268</v>
      </c>
      <c r="C115">
        <v>24182567</v>
      </c>
      <c r="D115">
        <v>19851747</v>
      </c>
      <c r="E115">
        <v>1</v>
      </c>
      <c r="F115">
        <v>1</v>
      </c>
      <c r="G115">
        <v>1</v>
      </c>
      <c r="H115">
        <v>2</v>
      </c>
      <c r="I115" t="s">
        <v>422</v>
      </c>
      <c r="J115" t="s">
        <v>423</v>
      </c>
      <c r="K115" t="s">
        <v>424</v>
      </c>
      <c r="L115">
        <v>1368</v>
      </c>
      <c r="N115">
        <v>1011</v>
      </c>
      <c r="O115" t="s">
        <v>425</v>
      </c>
      <c r="P115" t="s">
        <v>425</v>
      </c>
      <c r="Q115">
        <v>1</v>
      </c>
      <c r="W115">
        <v>0</v>
      </c>
      <c r="X115">
        <v>-159441317</v>
      </c>
      <c r="Y115">
        <v>0.0125</v>
      </c>
      <c r="AA115">
        <v>0</v>
      </c>
      <c r="AB115">
        <v>37.34</v>
      </c>
      <c r="AC115">
        <v>13.12</v>
      </c>
      <c r="AD115">
        <v>0</v>
      </c>
      <c r="AE115">
        <v>0</v>
      </c>
      <c r="AF115">
        <v>37.34</v>
      </c>
      <c r="AG115">
        <v>13.12</v>
      </c>
      <c r="AH115">
        <v>0</v>
      </c>
      <c r="AI115">
        <v>1</v>
      </c>
      <c r="AJ115">
        <v>1</v>
      </c>
      <c r="AK115">
        <v>1</v>
      </c>
      <c r="AL115">
        <v>1</v>
      </c>
      <c r="AN115">
        <v>0</v>
      </c>
      <c r="AO115">
        <v>1</v>
      </c>
      <c r="AP115">
        <v>1</v>
      </c>
      <c r="AQ115">
        <v>0</v>
      </c>
      <c r="AR115">
        <v>0</v>
      </c>
      <c r="AT115">
        <v>0.01</v>
      </c>
      <c r="AU115" t="s">
        <v>99</v>
      </c>
      <c r="AV115">
        <v>0</v>
      </c>
      <c r="AW115">
        <v>2</v>
      </c>
      <c r="AX115">
        <v>24182576</v>
      </c>
      <c r="AY115">
        <v>1</v>
      </c>
      <c r="AZ115">
        <v>0</v>
      </c>
      <c r="BA115">
        <v>120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Y115*Source!I49</f>
        <v>0.050237500000000004</v>
      </c>
      <c r="CY115">
        <f>AB115</f>
        <v>37.34</v>
      </c>
      <c r="CZ115">
        <f>AF115</f>
        <v>37.34</v>
      </c>
      <c r="DA115">
        <f>AJ115</f>
        <v>1</v>
      </c>
      <c r="DB115">
        <v>0</v>
      </c>
    </row>
    <row r="116" spans="1:106" ht="12.75">
      <c r="A116">
        <f>ROW(Source!A49)</f>
        <v>49</v>
      </c>
      <c r="B116">
        <v>24182268</v>
      </c>
      <c r="C116">
        <v>24182567</v>
      </c>
      <c r="D116">
        <v>19853649</v>
      </c>
      <c r="E116">
        <v>1</v>
      </c>
      <c r="F116">
        <v>1</v>
      </c>
      <c r="G116">
        <v>1</v>
      </c>
      <c r="H116">
        <v>2</v>
      </c>
      <c r="I116" t="s">
        <v>447</v>
      </c>
      <c r="J116" t="s">
        <v>448</v>
      </c>
      <c r="K116" t="s">
        <v>449</v>
      </c>
      <c r="L116">
        <v>1368</v>
      </c>
      <c r="N116">
        <v>1011</v>
      </c>
      <c r="O116" t="s">
        <v>425</v>
      </c>
      <c r="P116" t="s">
        <v>425</v>
      </c>
      <c r="Q116">
        <v>1</v>
      </c>
      <c r="W116">
        <v>0</v>
      </c>
      <c r="X116">
        <v>1849659131</v>
      </c>
      <c r="Y116">
        <v>0.0125</v>
      </c>
      <c r="AA116">
        <v>0</v>
      </c>
      <c r="AB116">
        <v>80.75</v>
      </c>
      <c r="AC116">
        <v>0</v>
      </c>
      <c r="AD116">
        <v>0</v>
      </c>
      <c r="AE116">
        <v>0</v>
      </c>
      <c r="AF116">
        <v>80.75</v>
      </c>
      <c r="AG116">
        <v>0</v>
      </c>
      <c r="AH116">
        <v>0</v>
      </c>
      <c r="AI116">
        <v>1</v>
      </c>
      <c r="AJ116">
        <v>1</v>
      </c>
      <c r="AK116">
        <v>1</v>
      </c>
      <c r="AL116">
        <v>1</v>
      </c>
      <c r="AN116">
        <v>0</v>
      </c>
      <c r="AO116">
        <v>1</v>
      </c>
      <c r="AP116">
        <v>1</v>
      </c>
      <c r="AQ116">
        <v>0</v>
      </c>
      <c r="AR116">
        <v>0</v>
      </c>
      <c r="AT116">
        <v>0.01</v>
      </c>
      <c r="AU116" t="s">
        <v>99</v>
      </c>
      <c r="AV116">
        <v>0</v>
      </c>
      <c r="AW116">
        <v>2</v>
      </c>
      <c r="AX116">
        <v>24182577</v>
      </c>
      <c r="AY116">
        <v>1</v>
      </c>
      <c r="AZ116">
        <v>0</v>
      </c>
      <c r="BA116">
        <v>121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Y116*Source!I49</f>
        <v>0.050237500000000004</v>
      </c>
      <c r="CY116">
        <f>AB116</f>
        <v>80.75</v>
      </c>
      <c r="CZ116">
        <f>AF116</f>
        <v>80.75</v>
      </c>
      <c r="DA116">
        <f>AJ116</f>
        <v>1</v>
      </c>
      <c r="DB116">
        <v>0</v>
      </c>
    </row>
    <row r="117" spans="1:106" ht="12.75">
      <c r="A117">
        <f>ROW(Source!A49)</f>
        <v>49</v>
      </c>
      <c r="B117">
        <v>24182268</v>
      </c>
      <c r="C117">
        <v>24182567</v>
      </c>
      <c r="D117">
        <v>19856092</v>
      </c>
      <c r="E117">
        <v>1</v>
      </c>
      <c r="F117">
        <v>1</v>
      </c>
      <c r="G117">
        <v>1</v>
      </c>
      <c r="H117">
        <v>3</v>
      </c>
      <c r="I117" t="s">
        <v>552</v>
      </c>
      <c r="J117" t="s">
        <v>553</v>
      </c>
      <c r="K117" t="s">
        <v>554</v>
      </c>
      <c r="L117">
        <v>1346</v>
      </c>
      <c r="N117">
        <v>1009</v>
      </c>
      <c r="O117" t="s">
        <v>125</v>
      </c>
      <c r="P117" t="s">
        <v>125</v>
      </c>
      <c r="Q117">
        <v>1</v>
      </c>
      <c r="W117">
        <v>0</v>
      </c>
      <c r="X117">
        <v>-1868885299</v>
      </c>
      <c r="Y117">
        <v>0.1</v>
      </c>
      <c r="AA117">
        <v>7.42</v>
      </c>
      <c r="AB117">
        <v>0</v>
      </c>
      <c r="AC117">
        <v>0</v>
      </c>
      <c r="AD117">
        <v>0</v>
      </c>
      <c r="AE117">
        <v>7.42</v>
      </c>
      <c r="AF117">
        <v>0</v>
      </c>
      <c r="AG117">
        <v>0</v>
      </c>
      <c r="AH117">
        <v>0</v>
      </c>
      <c r="AI117">
        <v>1</v>
      </c>
      <c r="AJ117">
        <v>1</v>
      </c>
      <c r="AK117">
        <v>1</v>
      </c>
      <c r="AL117">
        <v>1</v>
      </c>
      <c r="AN117">
        <v>0</v>
      </c>
      <c r="AO117">
        <v>1</v>
      </c>
      <c r="AP117">
        <v>0</v>
      </c>
      <c r="AQ117">
        <v>0</v>
      </c>
      <c r="AR117">
        <v>0</v>
      </c>
      <c r="AT117">
        <v>0.1</v>
      </c>
      <c r="AV117">
        <v>0</v>
      </c>
      <c r="AW117">
        <v>2</v>
      </c>
      <c r="AX117">
        <v>24182578</v>
      </c>
      <c r="AY117">
        <v>1</v>
      </c>
      <c r="AZ117">
        <v>0</v>
      </c>
      <c r="BA117">
        <v>122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Y117*Source!I49</f>
        <v>0.40190000000000003</v>
      </c>
      <c r="CY117">
        <f>AA117</f>
        <v>7.42</v>
      </c>
      <c r="CZ117">
        <f>AE117</f>
        <v>7.42</v>
      </c>
      <c r="DA117">
        <f>AI117</f>
        <v>1</v>
      </c>
      <c r="DB117">
        <v>0</v>
      </c>
    </row>
    <row r="118" spans="1:106" ht="12.75">
      <c r="A118">
        <f>ROW(Source!A49)</f>
        <v>49</v>
      </c>
      <c r="B118">
        <v>24182268</v>
      </c>
      <c r="C118">
        <v>24182567</v>
      </c>
      <c r="D118">
        <v>19857748</v>
      </c>
      <c r="E118">
        <v>1</v>
      </c>
      <c r="F118">
        <v>1</v>
      </c>
      <c r="G118">
        <v>1</v>
      </c>
      <c r="H118">
        <v>3</v>
      </c>
      <c r="I118" t="s">
        <v>142</v>
      </c>
      <c r="J118" t="s">
        <v>145</v>
      </c>
      <c r="K118" t="s">
        <v>143</v>
      </c>
      <c r="L118">
        <v>1348</v>
      </c>
      <c r="N118">
        <v>1009</v>
      </c>
      <c r="O118" t="s">
        <v>144</v>
      </c>
      <c r="P118" t="s">
        <v>144</v>
      </c>
      <c r="Q118">
        <v>1000</v>
      </c>
      <c r="W118">
        <v>0</v>
      </c>
      <c r="X118">
        <v>-543193030</v>
      </c>
      <c r="Y118">
        <v>0.013</v>
      </c>
      <c r="AA118">
        <v>11710.93</v>
      </c>
      <c r="AB118">
        <v>0</v>
      </c>
      <c r="AC118">
        <v>0</v>
      </c>
      <c r="AD118">
        <v>0</v>
      </c>
      <c r="AE118">
        <v>11710.93</v>
      </c>
      <c r="AF118">
        <v>0</v>
      </c>
      <c r="AG118">
        <v>0</v>
      </c>
      <c r="AH118">
        <v>0</v>
      </c>
      <c r="AI118">
        <v>1</v>
      </c>
      <c r="AJ118">
        <v>1</v>
      </c>
      <c r="AK118">
        <v>1</v>
      </c>
      <c r="AL118">
        <v>1</v>
      </c>
      <c r="AN118">
        <v>1</v>
      </c>
      <c r="AO118">
        <v>0</v>
      </c>
      <c r="AP118">
        <v>0</v>
      </c>
      <c r="AQ118">
        <v>0</v>
      </c>
      <c r="AR118">
        <v>0</v>
      </c>
      <c r="AT118">
        <v>0.013</v>
      </c>
      <c r="AV118">
        <v>0</v>
      </c>
      <c r="AW118">
        <v>1</v>
      </c>
      <c r="AX118">
        <v>-1</v>
      </c>
      <c r="AY118">
        <v>0</v>
      </c>
      <c r="AZ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Y118*Source!I49</f>
        <v>0.052247</v>
      </c>
      <c r="CY118">
        <f>AA118</f>
        <v>11710.93</v>
      </c>
      <c r="CZ118">
        <f>AE118</f>
        <v>11710.93</v>
      </c>
      <c r="DA118">
        <f>AI118</f>
        <v>1</v>
      </c>
      <c r="DB118">
        <v>0</v>
      </c>
    </row>
    <row r="119" spans="1:106" ht="12.75">
      <c r="A119">
        <f>ROW(Source!A51)</f>
        <v>51</v>
      </c>
      <c r="B119">
        <v>24182268</v>
      </c>
      <c r="C119">
        <v>24182581</v>
      </c>
      <c r="D119">
        <v>9914966</v>
      </c>
      <c r="E119">
        <v>1</v>
      </c>
      <c r="F119">
        <v>1</v>
      </c>
      <c r="G119">
        <v>1</v>
      </c>
      <c r="H119">
        <v>1</v>
      </c>
      <c r="I119" t="s">
        <v>521</v>
      </c>
      <c r="K119" t="s">
        <v>522</v>
      </c>
      <c r="L119">
        <v>1191</v>
      </c>
      <c r="N119">
        <v>1013</v>
      </c>
      <c r="O119" t="s">
        <v>419</v>
      </c>
      <c r="P119" t="s">
        <v>419</v>
      </c>
      <c r="Q119">
        <v>1</v>
      </c>
      <c r="W119">
        <v>0</v>
      </c>
      <c r="X119">
        <v>-464558861</v>
      </c>
      <c r="Y119">
        <v>183.62049999999996</v>
      </c>
      <c r="AA119">
        <v>0</v>
      </c>
      <c r="AB119">
        <v>0</v>
      </c>
      <c r="AC119">
        <v>0</v>
      </c>
      <c r="AD119">
        <v>8.93</v>
      </c>
      <c r="AE119">
        <v>0</v>
      </c>
      <c r="AF119">
        <v>0</v>
      </c>
      <c r="AG119">
        <v>0</v>
      </c>
      <c r="AH119">
        <v>8.93</v>
      </c>
      <c r="AI119">
        <v>1</v>
      </c>
      <c r="AJ119">
        <v>1</v>
      </c>
      <c r="AK119">
        <v>1</v>
      </c>
      <c r="AL119">
        <v>1</v>
      </c>
      <c r="AN119">
        <v>0</v>
      </c>
      <c r="AO119">
        <v>1</v>
      </c>
      <c r="AP119">
        <v>1</v>
      </c>
      <c r="AQ119">
        <v>0</v>
      </c>
      <c r="AR119">
        <v>0</v>
      </c>
      <c r="AT119">
        <v>159.67</v>
      </c>
      <c r="AU119" t="s">
        <v>100</v>
      </c>
      <c r="AV119">
        <v>1</v>
      </c>
      <c r="AW119">
        <v>2</v>
      </c>
      <c r="AX119">
        <v>24182592</v>
      </c>
      <c r="AY119">
        <v>1</v>
      </c>
      <c r="AZ119">
        <v>0</v>
      </c>
      <c r="BA119">
        <v>124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Y119*Source!I51</f>
        <v>737.9707894999999</v>
      </c>
      <c r="CY119">
        <f>AD119</f>
        <v>8.93</v>
      </c>
      <c r="CZ119">
        <f>AH119</f>
        <v>8.93</v>
      </c>
      <c r="DA119">
        <f>AL119</f>
        <v>1</v>
      </c>
      <c r="DB119">
        <v>0</v>
      </c>
    </row>
    <row r="120" spans="1:106" ht="12.75">
      <c r="A120">
        <f>ROW(Source!A51)</f>
        <v>51</v>
      </c>
      <c r="B120">
        <v>24182268</v>
      </c>
      <c r="C120">
        <v>24182581</v>
      </c>
      <c r="D120">
        <v>121548</v>
      </c>
      <c r="E120">
        <v>1</v>
      </c>
      <c r="F120">
        <v>1</v>
      </c>
      <c r="G120">
        <v>1</v>
      </c>
      <c r="H120">
        <v>1</v>
      </c>
      <c r="I120" t="s">
        <v>28</v>
      </c>
      <c r="K120" t="s">
        <v>420</v>
      </c>
      <c r="L120">
        <v>608254</v>
      </c>
      <c r="N120">
        <v>1013</v>
      </c>
      <c r="O120" t="s">
        <v>421</v>
      </c>
      <c r="P120" t="s">
        <v>421</v>
      </c>
      <c r="Q120">
        <v>1</v>
      </c>
      <c r="W120">
        <v>0</v>
      </c>
      <c r="X120">
        <v>-185737400</v>
      </c>
      <c r="Y120">
        <v>2.0625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1</v>
      </c>
      <c r="AJ120">
        <v>1</v>
      </c>
      <c r="AK120">
        <v>1</v>
      </c>
      <c r="AL120">
        <v>1</v>
      </c>
      <c r="AN120">
        <v>0</v>
      </c>
      <c r="AO120">
        <v>1</v>
      </c>
      <c r="AP120">
        <v>1</v>
      </c>
      <c r="AQ120">
        <v>0</v>
      </c>
      <c r="AR120">
        <v>0</v>
      </c>
      <c r="AT120">
        <v>1.65</v>
      </c>
      <c r="AU120" t="s">
        <v>99</v>
      </c>
      <c r="AV120">
        <v>2</v>
      </c>
      <c r="AW120">
        <v>2</v>
      </c>
      <c r="AX120">
        <v>24182593</v>
      </c>
      <c r="AY120">
        <v>1</v>
      </c>
      <c r="AZ120">
        <v>0</v>
      </c>
      <c r="BA120">
        <v>125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Y120*Source!I51</f>
        <v>8.2891875</v>
      </c>
      <c r="CY120">
        <f>AD120</f>
        <v>0</v>
      </c>
      <c r="CZ120">
        <f>AH120</f>
        <v>0</v>
      </c>
      <c r="DA120">
        <f>AL120</f>
        <v>1</v>
      </c>
      <c r="DB120">
        <v>0</v>
      </c>
    </row>
    <row r="121" spans="1:106" ht="12.75">
      <c r="A121">
        <f>ROW(Source!A51)</f>
        <v>51</v>
      </c>
      <c r="B121">
        <v>24182268</v>
      </c>
      <c r="C121">
        <v>24182581</v>
      </c>
      <c r="D121">
        <v>19851683</v>
      </c>
      <c r="E121">
        <v>1</v>
      </c>
      <c r="F121">
        <v>1</v>
      </c>
      <c r="G121">
        <v>1</v>
      </c>
      <c r="H121">
        <v>2</v>
      </c>
      <c r="I121" t="s">
        <v>523</v>
      </c>
      <c r="J121" t="s">
        <v>524</v>
      </c>
      <c r="K121" t="s">
        <v>525</v>
      </c>
      <c r="L121">
        <v>1368</v>
      </c>
      <c r="N121">
        <v>1011</v>
      </c>
      <c r="O121" t="s">
        <v>425</v>
      </c>
      <c r="P121" t="s">
        <v>425</v>
      </c>
      <c r="Q121">
        <v>1</v>
      </c>
      <c r="W121">
        <v>0</v>
      </c>
      <c r="X121">
        <v>-1910634522</v>
      </c>
      <c r="Y121">
        <v>0.1</v>
      </c>
      <c r="AA121">
        <v>0</v>
      </c>
      <c r="AB121">
        <v>108.42</v>
      </c>
      <c r="AC121">
        <v>9.78</v>
      </c>
      <c r="AD121">
        <v>0</v>
      </c>
      <c r="AE121">
        <v>0</v>
      </c>
      <c r="AF121">
        <v>108.42</v>
      </c>
      <c r="AG121">
        <v>9.78</v>
      </c>
      <c r="AH121">
        <v>0</v>
      </c>
      <c r="AI121">
        <v>1</v>
      </c>
      <c r="AJ121">
        <v>1</v>
      </c>
      <c r="AK121">
        <v>1</v>
      </c>
      <c r="AL121">
        <v>1</v>
      </c>
      <c r="AN121">
        <v>0</v>
      </c>
      <c r="AO121">
        <v>1</v>
      </c>
      <c r="AP121">
        <v>1</v>
      </c>
      <c r="AQ121">
        <v>0</v>
      </c>
      <c r="AR121">
        <v>0</v>
      </c>
      <c r="AT121">
        <v>0.08</v>
      </c>
      <c r="AU121" t="s">
        <v>99</v>
      </c>
      <c r="AV121">
        <v>0</v>
      </c>
      <c r="AW121">
        <v>2</v>
      </c>
      <c r="AX121">
        <v>24182594</v>
      </c>
      <c r="AY121">
        <v>1</v>
      </c>
      <c r="AZ121">
        <v>0</v>
      </c>
      <c r="BA121">
        <v>126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Y121*Source!I51</f>
        <v>0.40190000000000003</v>
      </c>
      <c r="CY121">
        <f>AB121</f>
        <v>108.42</v>
      </c>
      <c r="CZ121">
        <f>AF121</f>
        <v>108.42</v>
      </c>
      <c r="DA121">
        <f>AJ121</f>
        <v>1</v>
      </c>
      <c r="DB121">
        <v>0</v>
      </c>
    </row>
    <row r="122" spans="1:106" ht="12.75">
      <c r="A122">
        <f>ROW(Source!A51)</f>
        <v>51</v>
      </c>
      <c r="B122">
        <v>24182268</v>
      </c>
      <c r="C122">
        <v>24182581</v>
      </c>
      <c r="D122">
        <v>19851747</v>
      </c>
      <c r="E122">
        <v>1</v>
      </c>
      <c r="F122">
        <v>1</v>
      </c>
      <c r="G122">
        <v>1</v>
      </c>
      <c r="H122">
        <v>2</v>
      </c>
      <c r="I122" t="s">
        <v>422</v>
      </c>
      <c r="J122" t="s">
        <v>423</v>
      </c>
      <c r="K122" t="s">
        <v>424</v>
      </c>
      <c r="L122">
        <v>1368</v>
      </c>
      <c r="N122">
        <v>1011</v>
      </c>
      <c r="O122" t="s">
        <v>425</v>
      </c>
      <c r="P122" t="s">
        <v>425</v>
      </c>
      <c r="Q122">
        <v>1</v>
      </c>
      <c r="W122">
        <v>0</v>
      </c>
      <c r="X122">
        <v>-159441317</v>
      </c>
      <c r="Y122">
        <v>0.3375</v>
      </c>
      <c r="AA122">
        <v>0</v>
      </c>
      <c r="AB122">
        <v>37.34</v>
      </c>
      <c r="AC122">
        <v>13.12</v>
      </c>
      <c r="AD122">
        <v>0</v>
      </c>
      <c r="AE122">
        <v>0</v>
      </c>
      <c r="AF122">
        <v>37.34</v>
      </c>
      <c r="AG122">
        <v>13.12</v>
      </c>
      <c r="AH122">
        <v>0</v>
      </c>
      <c r="AI122">
        <v>1</v>
      </c>
      <c r="AJ122">
        <v>1</v>
      </c>
      <c r="AK122">
        <v>1</v>
      </c>
      <c r="AL122">
        <v>1</v>
      </c>
      <c r="AN122">
        <v>0</v>
      </c>
      <c r="AO122">
        <v>1</v>
      </c>
      <c r="AP122">
        <v>1</v>
      </c>
      <c r="AQ122">
        <v>0</v>
      </c>
      <c r="AR122">
        <v>0</v>
      </c>
      <c r="AT122">
        <v>0.27</v>
      </c>
      <c r="AU122" t="s">
        <v>99</v>
      </c>
      <c r="AV122">
        <v>0</v>
      </c>
      <c r="AW122">
        <v>2</v>
      </c>
      <c r="AX122">
        <v>24182595</v>
      </c>
      <c r="AY122">
        <v>1</v>
      </c>
      <c r="AZ122">
        <v>0</v>
      </c>
      <c r="BA122">
        <v>127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Y122*Source!I51</f>
        <v>1.3564125000000002</v>
      </c>
      <c r="CY122">
        <f>AB122</f>
        <v>37.34</v>
      </c>
      <c r="CZ122">
        <f>AF122</f>
        <v>37.34</v>
      </c>
      <c r="DA122">
        <f>AJ122</f>
        <v>1</v>
      </c>
      <c r="DB122">
        <v>0</v>
      </c>
    </row>
    <row r="123" spans="1:106" ht="12.75">
      <c r="A123">
        <f>ROW(Source!A51)</f>
        <v>51</v>
      </c>
      <c r="B123">
        <v>24182268</v>
      </c>
      <c r="C123">
        <v>24182581</v>
      </c>
      <c r="D123">
        <v>19852164</v>
      </c>
      <c r="E123">
        <v>1</v>
      </c>
      <c r="F123">
        <v>1</v>
      </c>
      <c r="G123">
        <v>1</v>
      </c>
      <c r="H123">
        <v>2</v>
      </c>
      <c r="I123" t="s">
        <v>526</v>
      </c>
      <c r="J123" t="s">
        <v>527</v>
      </c>
      <c r="K123" t="s">
        <v>528</v>
      </c>
      <c r="L123">
        <v>1368</v>
      </c>
      <c r="N123">
        <v>1011</v>
      </c>
      <c r="O123" t="s">
        <v>425</v>
      </c>
      <c r="P123" t="s">
        <v>425</v>
      </c>
      <c r="Q123">
        <v>1</v>
      </c>
      <c r="W123">
        <v>0</v>
      </c>
      <c r="X123">
        <v>1450620902</v>
      </c>
      <c r="Y123">
        <v>1.625</v>
      </c>
      <c r="AA123">
        <v>0</v>
      </c>
      <c r="AB123">
        <v>13.4</v>
      </c>
      <c r="AC123">
        <v>9.78</v>
      </c>
      <c r="AD123">
        <v>0</v>
      </c>
      <c r="AE123">
        <v>0</v>
      </c>
      <c r="AF123">
        <v>13.4</v>
      </c>
      <c r="AG123">
        <v>9.78</v>
      </c>
      <c r="AH123">
        <v>0</v>
      </c>
      <c r="AI123">
        <v>1</v>
      </c>
      <c r="AJ123">
        <v>1</v>
      </c>
      <c r="AK123">
        <v>1</v>
      </c>
      <c r="AL123">
        <v>1</v>
      </c>
      <c r="AN123">
        <v>0</v>
      </c>
      <c r="AO123">
        <v>1</v>
      </c>
      <c r="AP123">
        <v>1</v>
      </c>
      <c r="AQ123">
        <v>0</v>
      </c>
      <c r="AR123">
        <v>0</v>
      </c>
      <c r="AT123">
        <v>1.3</v>
      </c>
      <c r="AU123" t="s">
        <v>99</v>
      </c>
      <c r="AV123">
        <v>0</v>
      </c>
      <c r="AW123">
        <v>2</v>
      </c>
      <c r="AX123">
        <v>24182596</v>
      </c>
      <c r="AY123">
        <v>1</v>
      </c>
      <c r="AZ123">
        <v>0</v>
      </c>
      <c r="BA123">
        <v>128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Y123*Source!I51</f>
        <v>6.530875</v>
      </c>
      <c r="CY123">
        <f>AB123</f>
        <v>13.4</v>
      </c>
      <c r="CZ123">
        <f>AF123</f>
        <v>13.4</v>
      </c>
      <c r="DA123">
        <f>AJ123</f>
        <v>1</v>
      </c>
      <c r="DB123">
        <v>0</v>
      </c>
    </row>
    <row r="124" spans="1:106" ht="12.75">
      <c r="A124">
        <f>ROW(Source!A51)</f>
        <v>51</v>
      </c>
      <c r="B124">
        <v>24182268</v>
      </c>
      <c r="C124">
        <v>24182581</v>
      </c>
      <c r="D124">
        <v>19854739</v>
      </c>
      <c r="E124">
        <v>1</v>
      </c>
      <c r="F124">
        <v>1</v>
      </c>
      <c r="G124">
        <v>1</v>
      </c>
      <c r="H124">
        <v>3</v>
      </c>
      <c r="I124" t="s">
        <v>577</v>
      </c>
      <c r="J124" t="s">
        <v>578</v>
      </c>
      <c r="K124" t="s">
        <v>579</v>
      </c>
      <c r="L124">
        <v>1327</v>
      </c>
      <c r="N124">
        <v>1005</v>
      </c>
      <c r="O124" t="s">
        <v>107</v>
      </c>
      <c r="P124" t="s">
        <v>107</v>
      </c>
      <c r="Q124">
        <v>1</v>
      </c>
      <c r="W124">
        <v>0</v>
      </c>
      <c r="X124">
        <v>1108511102</v>
      </c>
      <c r="Y124">
        <v>100</v>
      </c>
      <c r="AA124">
        <v>76.01</v>
      </c>
      <c r="AB124">
        <v>0</v>
      </c>
      <c r="AC124">
        <v>0</v>
      </c>
      <c r="AD124">
        <v>0</v>
      </c>
      <c r="AE124">
        <v>76.01</v>
      </c>
      <c r="AF124">
        <v>0</v>
      </c>
      <c r="AG124">
        <v>0</v>
      </c>
      <c r="AH124">
        <v>0</v>
      </c>
      <c r="AI124">
        <v>1</v>
      </c>
      <c r="AJ124">
        <v>1</v>
      </c>
      <c r="AK124">
        <v>1</v>
      </c>
      <c r="AL124">
        <v>1</v>
      </c>
      <c r="AN124">
        <v>0</v>
      </c>
      <c r="AO124">
        <v>1</v>
      </c>
      <c r="AP124">
        <v>0</v>
      </c>
      <c r="AQ124">
        <v>0</v>
      </c>
      <c r="AR124">
        <v>0</v>
      </c>
      <c r="AT124">
        <v>100</v>
      </c>
      <c r="AV124">
        <v>0</v>
      </c>
      <c r="AW124">
        <v>2</v>
      </c>
      <c r="AX124">
        <v>24182597</v>
      </c>
      <c r="AY124">
        <v>1</v>
      </c>
      <c r="AZ124">
        <v>0</v>
      </c>
      <c r="BA124">
        <v>129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Y124*Source!I51</f>
        <v>401.90000000000003</v>
      </c>
      <c r="CY124">
        <f>AA124</f>
        <v>76.01</v>
      </c>
      <c r="CZ124">
        <f>AE124</f>
        <v>76.01</v>
      </c>
      <c r="DA124">
        <f>AI124</f>
        <v>1</v>
      </c>
      <c r="DB124">
        <v>0</v>
      </c>
    </row>
    <row r="125" spans="1:106" ht="12.75">
      <c r="A125">
        <f>ROW(Source!A51)</f>
        <v>51</v>
      </c>
      <c r="B125">
        <v>24182268</v>
      </c>
      <c r="C125">
        <v>24182581</v>
      </c>
      <c r="D125">
        <v>19856092</v>
      </c>
      <c r="E125">
        <v>1</v>
      </c>
      <c r="F125">
        <v>1</v>
      </c>
      <c r="G125">
        <v>1</v>
      </c>
      <c r="H125">
        <v>3</v>
      </c>
      <c r="I125" t="s">
        <v>552</v>
      </c>
      <c r="J125" t="s">
        <v>553</v>
      </c>
      <c r="K125" t="s">
        <v>554</v>
      </c>
      <c r="L125">
        <v>1346</v>
      </c>
      <c r="N125">
        <v>1009</v>
      </c>
      <c r="O125" t="s">
        <v>125</v>
      </c>
      <c r="P125" t="s">
        <v>125</v>
      </c>
      <c r="Q125">
        <v>1</v>
      </c>
      <c r="W125">
        <v>0</v>
      </c>
      <c r="X125">
        <v>-1868885299</v>
      </c>
      <c r="Y125">
        <v>0.5</v>
      </c>
      <c r="AA125">
        <v>7.42</v>
      </c>
      <c r="AB125">
        <v>0</v>
      </c>
      <c r="AC125">
        <v>0</v>
      </c>
      <c r="AD125">
        <v>0</v>
      </c>
      <c r="AE125">
        <v>7.42</v>
      </c>
      <c r="AF125">
        <v>0</v>
      </c>
      <c r="AG125">
        <v>0</v>
      </c>
      <c r="AH125">
        <v>0</v>
      </c>
      <c r="AI125">
        <v>1</v>
      </c>
      <c r="AJ125">
        <v>1</v>
      </c>
      <c r="AK125">
        <v>1</v>
      </c>
      <c r="AL125">
        <v>1</v>
      </c>
      <c r="AN125">
        <v>0</v>
      </c>
      <c r="AO125">
        <v>1</v>
      </c>
      <c r="AP125">
        <v>0</v>
      </c>
      <c r="AQ125">
        <v>0</v>
      </c>
      <c r="AR125">
        <v>0</v>
      </c>
      <c r="AT125">
        <v>0.5</v>
      </c>
      <c r="AV125">
        <v>0</v>
      </c>
      <c r="AW125">
        <v>2</v>
      </c>
      <c r="AX125">
        <v>24182598</v>
      </c>
      <c r="AY125">
        <v>1</v>
      </c>
      <c r="AZ125">
        <v>0</v>
      </c>
      <c r="BA125">
        <v>130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Y125*Source!I51</f>
        <v>2.0095</v>
      </c>
      <c r="CY125">
        <f>AA125</f>
        <v>7.42</v>
      </c>
      <c r="CZ125">
        <f>AE125</f>
        <v>7.42</v>
      </c>
      <c r="DA125">
        <f>AI125</f>
        <v>1</v>
      </c>
      <c r="DB125">
        <v>0</v>
      </c>
    </row>
    <row r="126" spans="1:106" ht="12.75">
      <c r="A126">
        <f>ROW(Source!A51)</f>
        <v>51</v>
      </c>
      <c r="B126">
        <v>24182268</v>
      </c>
      <c r="C126">
        <v>24182581</v>
      </c>
      <c r="D126">
        <v>19856109</v>
      </c>
      <c r="E126">
        <v>1</v>
      </c>
      <c r="F126">
        <v>1</v>
      </c>
      <c r="G126">
        <v>1</v>
      </c>
      <c r="H126">
        <v>3</v>
      </c>
      <c r="I126" t="s">
        <v>580</v>
      </c>
      <c r="J126" t="s">
        <v>581</v>
      </c>
      <c r="K126" t="s">
        <v>582</v>
      </c>
      <c r="L126">
        <v>1348</v>
      </c>
      <c r="N126">
        <v>1009</v>
      </c>
      <c r="O126" t="s">
        <v>144</v>
      </c>
      <c r="P126" t="s">
        <v>144</v>
      </c>
      <c r="Q126">
        <v>1000</v>
      </c>
      <c r="W126">
        <v>0</v>
      </c>
      <c r="X126">
        <v>1183220477</v>
      </c>
      <c r="Y126">
        <v>0.375</v>
      </c>
      <c r="AA126">
        <v>4359.16</v>
      </c>
      <c r="AB126">
        <v>0</v>
      </c>
      <c r="AC126">
        <v>0</v>
      </c>
      <c r="AD126">
        <v>0</v>
      </c>
      <c r="AE126">
        <v>4359.16</v>
      </c>
      <c r="AF126">
        <v>0</v>
      </c>
      <c r="AG126">
        <v>0</v>
      </c>
      <c r="AH126">
        <v>0</v>
      </c>
      <c r="AI126">
        <v>1</v>
      </c>
      <c r="AJ126">
        <v>1</v>
      </c>
      <c r="AK126">
        <v>1</v>
      </c>
      <c r="AL126">
        <v>1</v>
      </c>
      <c r="AN126">
        <v>0</v>
      </c>
      <c r="AO126">
        <v>1</v>
      </c>
      <c r="AP126">
        <v>0</v>
      </c>
      <c r="AQ126">
        <v>0</v>
      </c>
      <c r="AR126">
        <v>0</v>
      </c>
      <c r="AT126">
        <v>0.375</v>
      </c>
      <c r="AV126">
        <v>0</v>
      </c>
      <c r="AW126">
        <v>2</v>
      </c>
      <c r="AX126">
        <v>24182599</v>
      </c>
      <c r="AY126">
        <v>1</v>
      </c>
      <c r="AZ126">
        <v>0</v>
      </c>
      <c r="BA126">
        <v>131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Y126*Source!I51</f>
        <v>1.507125</v>
      </c>
      <c r="CY126">
        <f>AA126</f>
        <v>4359.16</v>
      </c>
      <c r="CZ126">
        <f>AE126</f>
        <v>4359.16</v>
      </c>
      <c r="DA126">
        <f>AI126</f>
        <v>1</v>
      </c>
      <c r="DB126">
        <v>0</v>
      </c>
    </row>
    <row r="127" spans="1:106" ht="12.75">
      <c r="A127">
        <f>ROW(Source!A51)</f>
        <v>51</v>
      </c>
      <c r="B127">
        <v>24182268</v>
      </c>
      <c r="C127">
        <v>24182581</v>
      </c>
      <c r="D127">
        <v>19895127</v>
      </c>
      <c r="E127">
        <v>1</v>
      </c>
      <c r="F127">
        <v>1</v>
      </c>
      <c r="G127">
        <v>1</v>
      </c>
      <c r="H127">
        <v>3</v>
      </c>
      <c r="I127" t="s">
        <v>583</v>
      </c>
      <c r="J127" t="s">
        <v>584</v>
      </c>
      <c r="K127" t="s">
        <v>585</v>
      </c>
      <c r="L127">
        <v>1348</v>
      </c>
      <c r="N127">
        <v>1009</v>
      </c>
      <c r="O127" t="s">
        <v>144</v>
      </c>
      <c r="P127" t="s">
        <v>144</v>
      </c>
      <c r="Q127">
        <v>1000</v>
      </c>
      <c r="W127">
        <v>0</v>
      </c>
      <c r="X127">
        <v>904842721</v>
      </c>
      <c r="Y127">
        <v>0.05</v>
      </c>
      <c r="AA127">
        <v>8820</v>
      </c>
      <c r="AB127">
        <v>0</v>
      </c>
      <c r="AC127">
        <v>0</v>
      </c>
      <c r="AD127">
        <v>0</v>
      </c>
      <c r="AE127">
        <v>8820</v>
      </c>
      <c r="AF127">
        <v>0</v>
      </c>
      <c r="AG127">
        <v>0</v>
      </c>
      <c r="AH127">
        <v>0</v>
      </c>
      <c r="AI127">
        <v>1</v>
      </c>
      <c r="AJ127">
        <v>1</v>
      </c>
      <c r="AK127">
        <v>1</v>
      </c>
      <c r="AL127">
        <v>1</v>
      </c>
      <c r="AN127">
        <v>0</v>
      </c>
      <c r="AO127">
        <v>1</v>
      </c>
      <c r="AP127">
        <v>0</v>
      </c>
      <c r="AQ127">
        <v>0</v>
      </c>
      <c r="AR127">
        <v>0</v>
      </c>
      <c r="AT127">
        <v>0.05</v>
      </c>
      <c r="AV127">
        <v>0</v>
      </c>
      <c r="AW127">
        <v>2</v>
      </c>
      <c r="AX127">
        <v>24182600</v>
      </c>
      <c r="AY127">
        <v>1</v>
      </c>
      <c r="AZ127">
        <v>0</v>
      </c>
      <c r="BA127">
        <v>132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Y127*Source!I51</f>
        <v>0.20095000000000002</v>
      </c>
      <c r="CY127">
        <f>AA127</f>
        <v>8820</v>
      </c>
      <c r="CZ127">
        <f>AE127</f>
        <v>8820</v>
      </c>
      <c r="DA127">
        <f>AI127</f>
        <v>1</v>
      </c>
      <c r="DB127">
        <v>0</v>
      </c>
    </row>
    <row r="128" spans="1:106" ht="12.75">
      <c r="A128">
        <f>ROW(Source!A51)</f>
        <v>51</v>
      </c>
      <c r="B128">
        <v>24182268</v>
      </c>
      <c r="C128">
        <v>24182581</v>
      </c>
      <c r="D128">
        <v>19905834</v>
      </c>
      <c r="E128">
        <v>1</v>
      </c>
      <c r="F128">
        <v>1</v>
      </c>
      <c r="G128">
        <v>1</v>
      </c>
      <c r="H128">
        <v>3</v>
      </c>
      <c r="I128" t="s">
        <v>532</v>
      </c>
      <c r="J128" t="s">
        <v>533</v>
      </c>
      <c r="K128" t="s">
        <v>534</v>
      </c>
      <c r="L128">
        <v>1339</v>
      </c>
      <c r="N128">
        <v>1007</v>
      </c>
      <c r="O128" t="s">
        <v>535</v>
      </c>
      <c r="P128" t="s">
        <v>535</v>
      </c>
      <c r="Q128">
        <v>1</v>
      </c>
      <c r="W128">
        <v>0</v>
      </c>
      <c r="X128">
        <v>-129011492</v>
      </c>
      <c r="Y128">
        <v>0.93</v>
      </c>
      <c r="AA128">
        <v>6.3</v>
      </c>
      <c r="AB128">
        <v>0</v>
      </c>
      <c r="AC128">
        <v>0</v>
      </c>
      <c r="AD128">
        <v>0</v>
      </c>
      <c r="AE128">
        <v>6.3</v>
      </c>
      <c r="AF128">
        <v>0</v>
      </c>
      <c r="AG128">
        <v>0</v>
      </c>
      <c r="AH128">
        <v>0</v>
      </c>
      <c r="AI128">
        <v>1</v>
      </c>
      <c r="AJ128">
        <v>1</v>
      </c>
      <c r="AK128">
        <v>1</v>
      </c>
      <c r="AL128">
        <v>1</v>
      </c>
      <c r="AN128">
        <v>0</v>
      </c>
      <c r="AO128">
        <v>1</v>
      </c>
      <c r="AP128">
        <v>0</v>
      </c>
      <c r="AQ128">
        <v>0</v>
      </c>
      <c r="AR128">
        <v>0</v>
      </c>
      <c r="AT128">
        <v>0.93</v>
      </c>
      <c r="AV128">
        <v>0</v>
      </c>
      <c r="AW128">
        <v>2</v>
      </c>
      <c r="AX128">
        <v>24182601</v>
      </c>
      <c r="AY128">
        <v>1</v>
      </c>
      <c r="AZ128">
        <v>0</v>
      </c>
      <c r="BA128">
        <v>133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Y128*Source!I51</f>
        <v>3.7376700000000005</v>
      </c>
      <c r="CY128">
        <f>AA128</f>
        <v>6.3</v>
      </c>
      <c r="CZ128">
        <f>AE128</f>
        <v>6.3</v>
      </c>
      <c r="DA128">
        <f>AI128</f>
        <v>1</v>
      </c>
      <c r="DB128">
        <v>0</v>
      </c>
    </row>
    <row r="129" spans="1:106" ht="12.75">
      <c r="A129">
        <f>ROW(Source!A53)</f>
        <v>53</v>
      </c>
      <c r="B129">
        <v>24182268</v>
      </c>
      <c r="C129">
        <v>24182603</v>
      </c>
      <c r="D129">
        <v>9915078</v>
      </c>
      <c r="E129">
        <v>1</v>
      </c>
      <c r="F129">
        <v>1</v>
      </c>
      <c r="G129">
        <v>1</v>
      </c>
      <c r="H129">
        <v>1</v>
      </c>
      <c r="I129" t="s">
        <v>586</v>
      </c>
      <c r="K129" t="s">
        <v>587</v>
      </c>
      <c r="L129">
        <v>1191</v>
      </c>
      <c r="N129">
        <v>1013</v>
      </c>
      <c r="O129" t="s">
        <v>419</v>
      </c>
      <c r="P129" t="s">
        <v>419</v>
      </c>
      <c r="Q129">
        <v>1</v>
      </c>
      <c r="W129">
        <v>0</v>
      </c>
      <c r="X129">
        <v>-1998741301</v>
      </c>
      <c r="Y129">
        <v>72.565</v>
      </c>
      <c r="AA129">
        <v>0</v>
      </c>
      <c r="AB129">
        <v>0</v>
      </c>
      <c r="AC129">
        <v>0</v>
      </c>
      <c r="AD129">
        <v>9.49</v>
      </c>
      <c r="AE129">
        <v>0</v>
      </c>
      <c r="AF129">
        <v>0</v>
      </c>
      <c r="AG129">
        <v>0</v>
      </c>
      <c r="AH129">
        <v>9.49</v>
      </c>
      <c r="AI129">
        <v>1</v>
      </c>
      <c r="AJ129">
        <v>1</v>
      </c>
      <c r="AK129">
        <v>1</v>
      </c>
      <c r="AL129">
        <v>1</v>
      </c>
      <c r="AN129">
        <v>0</v>
      </c>
      <c r="AO129">
        <v>1</v>
      </c>
      <c r="AP129">
        <v>1</v>
      </c>
      <c r="AQ129">
        <v>0</v>
      </c>
      <c r="AR129">
        <v>0</v>
      </c>
      <c r="AT129">
        <v>63.1</v>
      </c>
      <c r="AU129" t="s">
        <v>100</v>
      </c>
      <c r="AV129">
        <v>1</v>
      </c>
      <c r="AW129">
        <v>2</v>
      </c>
      <c r="AX129">
        <v>24182611</v>
      </c>
      <c r="AY129">
        <v>1</v>
      </c>
      <c r="AZ129">
        <v>0</v>
      </c>
      <c r="BA129">
        <v>134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Y129*Source!I53</f>
        <v>19.59255</v>
      </c>
      <c r="CY129">
        <f>AD129</f>
        <v>9.49</v>
      </c>
      <c r="CZ129">
        <f>AH129</f>
        <v>9.49</v>
      </c>
      <c r="DA129">
        <f>AL129</f>
        <v>1</v>
      </c>
      <c r="DB129">
        <v>0</v>
      </c>
    </row>
    <row r="130" spans="1:106" ht="12.75">
      <c r="A130">
        <f>ROW(Source!A53)</f>
        <v>53</v>
      </c>
      <c r="B130">
        <v>24182268</v>
      </c>
      <c r="C130">
        <v>24182603</v>
      </c>
      <c r="D130">
        <v>121548</v>
      </c>
      <c r="E130">
        <v>1</v>
      </c>
      <c r="F130">
        <v>1</v>
      </c>
      <c r="G130">
        <v>1</v>
      </c>
      <c r="H130">
        <v>1</v>
      </c>
      <c r="I130" t="s">
        <v>28</v>
      </c>
      <c r="K130" t="s">
        <v>420</v>
      </c>
      <c r="L130">
        <v>608254</v>
      </c>
      <c r="N130">
        <v>1013</v>
      </c>
      <c r="O130" t="s">
        <v>421</v>
      </c>
      <c r="P130" t="s">
        <v>421</v>
      </c>
      <c r="Q130">
        <v>1</v>
      </c>
      <c r="W130">
        <v>0</v>
      </c>
      <c r="X130">
        <v>-185737400</v>
      </c>
      <c r="Y130">
        <v>2.725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1</v>
      </c>
      <c r="AJ130">
        <v>1</v>
      </c>
      <c r="AK130">
        <v>1</v>
      </c>
      <c r="AL130">
        <v>1</v>
      </c>
      <c r="AN130">
        <v>0</v>
      </c>
      <c r="AO130">
        <v>1</v>
      </c>
      <c r="AP130">
        <v>1</v>
      </c>
      <c r="AQ130">
        <v>0</v>
      </c>
      <c r="AR130">
        <v>0</v>
      </c>
      <c r="AT130">
        <v>2.18</v>
      </c>
      <c r="AU130" t="s">
        <v>99</v>
      </c>
      <c r="AV130">
        <v>2</v>
      </c>
      <c r="AW130">
        <v>2</v>
      </c>
      <c r="AX130">
        <v>24182612</v>
      </c>
      <c r="AY130">
        <v>1</v>
      </c>
      <c r="AZ130">
        <v>0</v>
      </c>
      <c r="BA130">
        <v>135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Y130*Source!I53</f>
        <v>0.7357500000000001</v>
      </c>
      <c r="CY130">
        <f>AD130</f>
        <v>0</v>
      </c>
      <c r="CZ130">
        <f>AH130</f>
        <v>0</v>
      </c>
      <c r="DA130">
        <f>AL130</f>
        <v>1</v>
      </c>
      <c r="DB130">
        <v>0</v>
      </c>
    </row>
    <row r="131" spans="1:106" ht="12.75">
      <c r="A131">
        <f>ROW(Source!A53)</f>
        <v>53</v>
      </c>
      <c r="B131">
        <v>24182268</v>
      </c>
      <c r="C131">
        <v>24182603</v>
      </c>
      <c r="D131">
        <v>19851683</v>
      </c>
      <c r="E131">
        <v>1</v>
      </c>
      <c r="F131">
        <v>1</v>
      </c>
      <c r="G131">
        <v>1</v>
      </c>
      <c r="H131">
        <v>2</v>
      </c>
      <c r="I131" t="s">
        <v>523</v>
      </c>
      <c r="J131" t="s">
        <v>524</v>
      </c>
      <c r="K131" t="s">
        <v>525</v>
      </c>
      <c r="L131">
        <v>1368</v>
      </c>
      <c r="N131">
        <v>1011</v>
      </c>
      <c r="O131" t="s">
        <v>425</v>
      </c>
      <c r="P131" t="s">
        <v>425</v>
      </c>
      <c r="Q131">
        <v>1</v>
      </c>
      <c r="W131">
        <v>0</v>
      </c>
      <c r="X131">
        <v>-1910634522</v>
      </c>
      <c r="Y131">
        <v>0.0625</v>
      </c>
      <c r="AA131">
        <v>0</v>
      </c>
      <c r="AB131">
        <v>108.42</v>
      </c>
      <c r="AC131">
        <v>9.78</v>
      </c>
      <c r="AD131">
        <v>0</v>
      </c>
      <c r="AE131">
        <v>0</v>
      </c>
      <c r="AF131">
        <v>108.42</v>
      </c>
      <c r="AG131">
        <v>9.78</v>
      </c>
      <c r="AH131">
        <v>0</v>
      </c>
      <c r="AI131">
        <v>1</v>
      </c>
      <c r="AJ131">
        <v>1</v>
      </c>
      <c r="AK131">
        <v>1</v>
      </c>
      <c r="AL131">
        <v>1</v>
      </c>
      <c r="AN131">
        <v>0</v>
      </c>
      <c r="AO131">
        <v>1</v>
      </c>
      <c r="AP131">
        <v>1</v>
      </c>
      <c r="AQ131">
        <v>0</v>
      </c>
      <c r="AR131">
        <v>0</v>
      </c>
      <c r="AT131">
        <v>0.05</v>
      </c>
      <c r="AU131" t="s">
        <v>99</v>
      </c>
      <c r="AV131">
        <v>0</v>
      </c>
      <c r="AW131">
        <v>2</v>
      </c>
      <c r="AX131">
        <v>24182613</v>
      </c>
      <c r="AY131">
        <v>1</v>
      </c>
      <c r="AZ131">
        <v>0</v>
      </c>
      <c r="BA131">
        <v>136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Y131*Source!I53</f>
        <v>0.016875</v>
      </c>
      <c r="CY131">
        <f>AB131</f>
        <v>108.42</v>
      </c>
      <c r="CZ131">
        <f>AF131</f>
        <v>108.42</v>
      </c>
      <c r="DA131">
        <f>AJ131</f>
        <v>1</v>
      </c>
      <c r="DB131">
        <v>0</v>
      </c>
    </row>
    <row r="132" spans="1:106" ht="12.75">
      <c r="A132">
        <f>ROW(Source!A53)</f>
        <v>53</v>
      </c>
      <c r="B132">
        <v>24182268</v>
      </c>
      <c r="C132">
        <v>24182603</v>
      </c>
      <c r="D132">
        <v>19851747</v>
      </c>
      <c r="E132">
        <v>1</v>
      </c>
      <c r="F132">
        <v>1</v>
      </c>
      <c r="G132">
        <v>1</v>
      </c>
      <c r="H132">
        <v>2</v>
      </c>
      <c r="I132" t="s">
        <v>422</v>
      </c>
      <c r="J132" t="s">
        <v>423</v>
      </c>
      <c r="K132" t="s">
        <v>424</v>
      </c>
      <c r="L132">
        <v>1368</v>
      </c>
      <c r="N132">
        <v>1011</v>
      </c>
      <c r="O132" t="s">
        <v>425</v>
      </c>
      <c r="P132" t="s">
        <v>425</v>
      </c>
      <c r="Q132">
        <v>1</v>
      </c>
      <c r="W132">
        <v>0</v>
      </c>
      <c r="X132">
        <v>-159441317</v>
      </c>
      <c r="Y132">
        <v>0.22499999999999998</v>
      </c>
      <c r="AA132">
        <v>0</v>
      </c>
      <c r="AB132">
        <v>37.34</v>
      </c>
      <c r="AC132">
        <v>13.12</v>
      </c>
      <c r="AD132">
        <v>0</v>
      </c>
      <c r="AE132">
        <v>0</v>
      </c>
      <c r="AF132">
        <v>37.34</v>
      </c>
      <c r="AG132">
        <v>13.12</v>
      </c>
      <c r="AH132">
        <v>0</v>
      </c>
      <c r="AI132">
        <v>1</v>
      </c>
      <c r="AJ132">
        <v>1</v>
      </c>
      <c r="AK132">
        <v>1</v>
      </c>
      <c r="AL132">
        <v>1</v>
      </c>
      <c r="AN132">
        <v>0</v>
      </c>
      <c r="AO132">
        <v>1</v>
      </c>
      <c r="AP132">
        <v>1</v>
      </c>
      <c r="AQ132">
        <v>0</v>
      </c>
      <c r="AR132">
        <v>0</v>
      </c>
      <c r="AT132">
        <v>0.18</v>
      </c>
      <c r="AU132" t="s">
        <v>99</v>
      </c>
      <c r="AV132">
        <v>0</v>
      </c>
      <c r="AW132">
        <v>2</v>
      </c>
      <c r="AX132">
        <v>24182614</v>
      </c>
      <c r="AY132">
        <v>1</v>
      </c>
      <c r="AZ132">
        <v>0</v>
      </c>
      <c r="BA132">
        <v>137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Y132*Source!I53</f>
        <v>0.06075</v>
      </c>
      <c r="CY132">
        <f>AB132</f>
        <v>37.34</v>
      </c>
      <c r="CZ132">
        <f>AF132</f>
        <v>37.34</v>
      </c>
      <c r="DA132">
        <f>AJ132</f>
        <v>1</v>
      </c>
      <c r="DB132">
        <v>0</v>
      </c>
    </row>
    <row r="133" spans="1:106" ht="12.75">
      <c r="A133">
        <f>ROW(Source!A53)</f>
        <v>53</v>
      </c>
      <c r="B133">
        <v>24182268</v>
      </c>
      <c r="C133">
        <v>24182603</v>
      </c>
      <c r="D133">
        <v>19852164</v>
      </c>
      <c r="E133">
        <v>1</v>
      </c>
      <c r="F133">
        <v>1</v>
      </c>
      <c r="G133">
        <v>1</v>
      </c>
      <c r="H133">
        <v>2</v>
      </c>
      <c r="I133" t="s">
        <v>526</v>
      </c>
      <c r="J133" t="s">
        <v>527</v>
      </c>
      <c r="K133" t="s">
        <v>528</v>
      </c>
      <c r="L133">
        <v>1368</v>
      </c>
      <c r="N133">
        <v>1011</v>
      </c>
      <c r="O133" t="s">
        <v>425</v>
      </c>
      <c r="P133" t="s">
        <v>425</v>
      </c>
      <c r="Q133">
        <v>1</v>
      </c>
      <c r="W133">
        <v>0</v>
      </c>
      <c r="X133">
        <v>1450620902</v>
      </c>
      <c r="Y133">
        <v>2.4375</v>
      </c>
      <c r="AA133">
        <v>0</v>
      </c>
      <c r="AB133">
        <v>13.4</v>
      </c>
      <c r="AC133">
        <v>9.78</v>
      </c>
      <c r="AD133">
        <v>0</v>
      </c>
      <c r="AE133">
        <v>0</v>
      </c>
      <c r="AF133">
        <v>13.4</v>
      </c>
      <c r="AG133">
        <v>9.78</v>
      </c>
      <c r="AH133">
        <v>0</v>
      </c>
      <c r="AI133">
        <v>1</v>
      </c>
      <c r="AJ133">
        <v>1</v>
      </c>
      <c r="AK133">
        <v>1</v>
      </c>
      <c r="AL133">
        <v>1</v>
      </c>
      <c r="AN133">
        <v>0</v>
      </c>
      <c r="AO133">
        <v>1</v>
      </c>
      <c r="AP133">
        <v>1</v>
      </c>
      <c r="AQ133">
        <v>0</v>
      </c>
      <c r="AR133">
        <v>0</v>
      </c>
      <c r="AT133">
        <v>1.95</v>
      </c>
      <c r="AU133" t="s">
        <v>99</v>
      </c>
      <c r="AV133">
        <v>0</v>
      </c>
      <c r="AW133">
        <v>2</v>
      </c>
      <c r="AX133">
        <v>24182615</v>
      </c>
      <c r="AY133">
        <v>1</v>
      </c>
      <c r="AZ133">
        <v>0</v>
      </c>
      <c r="BA133">
        <v>138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Y133*Source!I53</f>
        <v>0.6581250000000001</v>
      </c>
      <c r="CY133">
        <f>AB133</f>
        <v>13.4</v>
      </c>
      <c r="CZ133">
        <f>AF133</f>
        <v>13.4</v>
      </c>
      <c r="DA133">
        <f>AJ133</f>
        <v>1</v>
      </c>
      <c r="DB133">
        <v>0</v>
      </c>
    </row>
    <row r="134" spans="1:106" ht="12.75">
      <c r="A134">
        <f>ROW(Source!A53)</f>
        <v>53</v>
      </c>
      <c r="B134">
        <v>24182268</v>
      </c>
      <c r="C134">
        <v>24182603</v>
      </c>
      <c r="D134">
        <v>19895126</v>
      </c>
      <c r="E134">
        <v>1</v>
      </c>
      <c r="F134">
        <v>1</v>
      </c>
      <c r="G134">
        <v>1</v>
      </c>
      <c r="H134">
        <v>3</v>
      </c>
      <c r="I134" t="s">
        <v>529</v>
      </c>
      <c r="J134" t="s">
        <v>530</v>
      </c>
      <c r="K134" t="s">
        <v>531</v>
      </c>
      <c r="L134">
        <v>1348</v>
      </c>
      <c r="N134">
        <v>1009</v>
      </c>
      <c r="O134" t="s">
        <v>144</v>
      </c>
      <c r="P134" t="s">
        <v>144</v>
      </c>
      <c r="Q134">
        <v>1000</v>
      </c>
      <c r="W134">
        <v>0</v>
      </c>
      <c r="X134">
        <v>-810135308</v>
      </c>
      <c r="Y134">
        <v>1.131</v>
      </c>
      <c r="AA134">
        <v>2450</v>
      </c>
      <c r="AB134">
        <v>0</v>
      </c>
      <c r="AC134">
        <v>0</v>
      </c>
      <c r="AD134">
        <v>0</v>
      </c>
      <c r="AE134">
        <v>2450</v>
      </c>
      <c r="AF134">
        <v>0</v>
      </c>
      <c r="AG134">
        <v>0</v>
      </c>
      <c r="AH134">
        <v>0</v>
      </c>
      <c r="AI134">
        <v>1</v>
      </c>
      <c r="AJ134">
        <v>1</v>
      </c>
      <c r="AK134">
        <v>1</v>
      </c>
      <c r="AL134">
        <v>1</v>
      </c>
      <c r="AN134">
        <v>0</v>
      </c>
      <c r="AO134">
        <v>1</v>
      </c>
      <c r="AP134">
        <v>0</v>
      </c>
      <c r="AQ134">
        <v>0</v>
      </c>
      <c r="AR134">
        <v>0</v>
      </c>
      <c r="AT134">
        <v>1.131</v>
      </c>
      <c r="AV134">
        <v>0</v>
      </c>
      <c r="AW134">
        <v>2</v>
      </c>
      <c r="AX134">
        <v>24182617</v>
      </c>
      <c r="AY134">
        <v>1</v>
      </c>
      <c r="AZ134">
        <v>0</v>
      </c>
      <c r="BA134">
        <v>140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Y134*Source!I53</f>
        <v>0.30537000000000003</v>
      </c>
      <c r="CY134">
        <f>AA134</f>
        <v>2450</v>
      </c>
      <c r="CZ134">
        <f>AE134</f>
        <v>2450</v>
      </c>
      <c r="DA134">
        <f>AI134</f>
        <v>1</v>
      </c>
      <c r="DB134">
        <v>0</v>
      </c>
    </row>
    <row r="135" spans="1:106" ht="12.75">
      <c r="A135">
        <f>ROW(Source!A53)</f>
        <v>53</v>
      </c>
      <c r="B135">
        <v>24182268</v>
      </c>
      <c r="C135">
        <v>24182603</v>
      </c>
      <c r="D135">
        <v>19905834</v>
      </c>
      <c r="E135">
        <v>1</v>
      </c>
      <c r="F135">
        <v>1</v>
      </c>
      <c r="G135">
        <v>1</v>
      </c>
      <c r="H135">
        <v>3</v>
      </c>
      <c r="I135" t="s">
        <v>532</v>
      </c>
      <c r="J135" t="s">
        <v>533</v>
      </c>
      <c r="K135" t="s">
        <v>534</v>
      </c>
      <c r="L135">
        <v>1339</v>
      </c>
      <c r="N135">
        <v>1007</v>
      </c>
      <c r="O135" t="s">
        <v>535</v>
      </c>
      <c r="P135" t="s">
        <v>535</v>
      </c>
      <c r="Q135">
        <v>1</v>
      </c>
      <c r="W135">
        <v>0</v>
      </c>
      <c r="X135">
        <v>-129011492</v>
      </c>
      <c r="Y135">
        <v>0.74</v>
      </c>
      <c r="AA135">
        <v>6.3</v>
      </c>
      <c r="AB135">
        <v>0</v>
      </c>
      <c r="AC135">
        <v>0</v>
      </c>
      <c r="AD135">
        <v>0</v>
      </c>
      <c r="AE135">
        <v>6.3</v>
      </c>
      <c r="AF135">
        <v>0</v>
      </c>
      <c r="AG135">
        <v>0</v>
      </c>
      <c r="AH135">
        <v>0</v>
      </c>
      <c r="AI135">
        <v>1</v>
      </c>
      <c r="AJ135">
        <v>1</v>
      </c>
      <c r="AK135">
        <v>1</v>
      </c>
      <c r="AL135">
        <v>1</v>
      </c>
      <c r="AN135">
        <v>0</v>
      </c>
      <c r="AO135">
        <v>1</v>
      </c>
      <c r="AP135">
        <v>0</v>
      </c>
      <c r="AQ135">
        <v>0</v>
      </c>
      <c r="AR135">
        <v>0</v>
      </c>
      <c r="AT135">
        <v>0.74</v>
      </c>
      <c r="AV135">
        <v>0</v>
      </c>
      <c r="AW135">
        <v>2</v>
      </c>
      <c r="AX135">
        <v>24182618</v>
      </c>
      <c r="AY135">
        <v>1</v>
      </c>
      <c r="AZ135">
        <v>0</v>
      </c>
      <c r="BA135">
        <v>141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Y135*Source!I53</f>
        <v>0.1998</v>
      </c>
      <c r="CY135">
        <f>AA135</f>
        <v>6.3</v>
      </c>
      <c r="CZ135">
        <f>AE135</f>
        <v>6.3</v>
      </c>
      <c r="DA135">
        <f>AI135</f>
        <v>1</v>
      </c>
      <c r="DB135">
        <v>0</v>
      </c>
    </row>
    <row r="136" spans="1:106" ht="12.75">
      <c r="A136">
        <f>ROW(Source!A55)</f>
        <v>55</v>
      </c>
      <c r="B136">
        <v>24182268</v>
      </c>
      <c r="C136">
        <v>24182620</v>
      </c>
      <c r="D136">
        <v>9915207</v>
      </c>
      <c r="E136">
        <v>1</v>
      </c>
      <c r="F136">
        <v>1</v>
      </c>
      <c r="G136">
        <v>1</v>
      </c>
      <c r="H136">
        <v>1</v>
      </c>
      <c r="I136" t="s">
        <v>560</v>
      </c>
      <c r="K136" t="s">
        <v>561</v>
      </c>
      <c r="L136">
        <v>1191</v>
      </c>
      <c r="N136">
        <v>1013</v>
      </c>
      <c r="O136" t="s">
        <v>419</v>
      </c>
      <c r="P136" t="s">
        <v>419</v>
      </c>
      <c r="Q136">
        <v>1</v>
      </c>
      <c r="W136">
        <v>0</v>
      </c>
      <c r="X136">
        <v>-826585372</v>
      </c>
      <c r="Y136">
        <v>18.974999999999998</v>
      </c>
      <c r="AA136">
        <v>0</v>
      </c>
      <c r="AB136">
        <v>0</v>
      </c>
      <c r="AC136">
        <v>0</v>
      </c>
      <c r="AD136">
        <v>9.25</v>
      </c>
      <c r="AE136">
        <v>0</v>
      </c>
      <c r="AF136">
        <v>0</v>
      </c>
      <c r="AG136">
        <v>0</v>
      </c>
      <c r="AH136">
        <v>9.25</v>
      </c>
      <c r="AI136">
        <v>1</v>
      </c>
      <c r="AJ136">
        <v>1</v>
      </c>
      <c r="AK136">
        <v>1</v>
      </c>
      <c r="AL136">
        <v>1</v>
      </c>
      <c r="AN136">
        <v>0</v>
      </c>
      <c r="AO136">
        <v>1</v>
      </c>
      <c r="AP136">
        <v>1</v>
      </c>
      <c r="AQ136">
        <v>0</v>
      </c>
      <c r="AR136">
        <v>0</v>
      </c>
      <c r="AT136">
        <v>16.5</v>
      </c>
      <c r="AU136" t="s">
        <v>100</v>
      </c>
      <c r="AV136">
        <v>1</v>
      </c>
      <c r="AW136">
        <v>2</v>
      </c>
      <c r="AX136">
        <v>24182628</v>
      </c>
      <c r="AY136">
        <v>1</v>
      </c>
      <c r="AZ136">
        <v>0</v>
      </c>
      <c r="BA136">
        <v>142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Y136*Source!I55</f>
        <v>5.12325</v>
      </c>
      <c r="CY136">
        <f>AD136</f>
        <v>9.25</v>
      </c>
      <c r="CZ136">
        <f>AH136</f>
        <v>9.25</v>
      </c>
      <c r="DA136">
        <f>AL136</f>
        <v>1</v>
      </c>
      <c r="DB136">
        <v>0</v>
      </c>
    </row>
    <row r="137" spans="1:106" ht="12.75">
      <c r="A137">
        <f>ROW(Source!A55)</f>
        <v>55</v>
      </c>
      <c r="B137">
        <v>24182268</v>
      </c>
      <c r="C137">
        <v>24182620</v>
      </c>
      <c r="D137">
        <v>121548</v>
      </c>
      <c r="E137">
        <v>1</v>
      </c>
      <c r="F137">
        <v>1</v>
      </c>
      <c r="G137">
        <v>1</v>
      </c>
      <c r="H137">
        <v>1</v>
      </c>
      <c r="I137" t="s">
        <v>28</v>
      </c>
      <c r="K137" t="s">
        <v>420</v>
      </c>
      <c r="L137">
        <v>608254</v>
      </c>
      <c r="N137">
        <v>1013</v>
      </c>
      <c r="O137" t="s">
        <v>421</v>
      </c>
      <c r="P137" t="s">
        <v>421</v>
      </c>
      <c r="Q137">
        <v>1</v>
      </c>
      <c r="W137">
        <v>0</v>
      </c>
      <c r="X137">
        <v>-185737400</v>
      </c>
      <c r="Y137">
        <v>0.0125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1</v>
      </c>
      <c r="AJ137">
        <v>1</v>
      </c>
      <c r="AK137">
        <v>1</v>
      </c>
      <c r="AL137">
        <v>1</v>
      </c>
      <c r="AN137">
        <v>0</v>
      </c>
      <c r="AO137">
        <v>1</v>
      </c>
      <c r="AP137">
        <v>1</v>
      </c>
      <c r="AQ137">
        <v>0</v>
      </c>
      <c r="AR137">
        <v>0</v>
      </c>
      <c r="AT137">
        <v>0.01</v>
      </c>
      <c r="AU137" t="s">
        <v>99</v>
      </c>
      <c r="AV137">
        <v>2</v>
      </c>
      <c r="AW137">
        <v>2</v>
      </c>
      <c r="AX137">
        <v>24182629</v>
      </c>
      <c r="AY137">
        <v>1</v>
      </c>
      <c r="AZ137">
        <v>0</v>
      </c>
      <c r="BA137">
        <v>143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Y137*Source!I55</f>
        <v>0.0033750000000000004</v>
      </c>
      <c r="CY137">
        <f>AD137</f>
        <v>0</v>
      </c>
      <c r="CZ137">
        <f>AH137</f>
        <v>0</v>
      </c>
      <c r="DA137">
        <f>AL137</f>
        <v>1</v>
      </c>
      <c r="DB137">
        <v>0</v>
      </c>
    </row>
    <row r="138" spans="1:106" ht="12.75">
      <c r="A138">
        <f>ROW(Source!A55)</f>
        <v>55</v>
      </c>
      <c r="B138">
        <v>24182268</v>
      </c>
      <c r="C138">
        <v>24182620</v>
      </c>
      <c r="D138">
        <v>19851747</v>
      </c>
      <c r="E138">
        <v>1</v>
      </c>
      <c r="F138">
        <v>1</v>
      </c>
      <c r="G138">
        <v>1</v>
      </c>
      <c r="H138">
        <v>2</v>
      </c>
      <c r="I138" t="s">
        <v>422</v>
      </c>
      <c r="J138" t="s">
        <v>423</v>
      </c>
      <c r="K138" t="s">
        <v>424</v>
      </c>
      <c r="L138">
        <v>1368</v>
      </c>
      <c r="N138">
        <v>1011</v>
      </c>
      <c r="O138" t="s">
        <v>425</v>
      </c>
      <c r="P138" t="s">
        <v>425</v>
      </c>
      <c r="Q138">
        <v>1</v>
      </c>
      <c r="W138">
        <v>0</v>
      </c>
      <c r="X138">
        <v>-159441317</v>
      </c>
      <c r="Y138">
        <v>0.0125</v>
      </c>
      <c r="AA138">
        <v>0</v>
      </c>
      <c r="AB138">
        <v>37.34</v>
      </c>
      <c r="AC138">
        <v>13.12</v>
      </c>
      <c r="AD138">
        <v>0</v>
      </c>
      <c r="AE138">
        <v>0</v>
      </c>
      <c r="AF138">
        <v>37.34</v>
      </c>
      <c r="AG138">
        <v>13.12</v>
      </c>
      <c r="AH138">
        <v>0</v>
      </c>
      <c r="AI138">
        <v>1</v>
      </c>
      <c r="AJ138">
        <v>1</v>
      </c>
      <c r="AK138">
        <v>1</v>
      </c>
      <c r="AL138">
        <v>1</v>
      </c>
      <c r="AN138">
        <v>0</v>
      </c>
      <c r="AO138">
        <v>1</v>
      </c>
      <c r="AP138">
        <v>1</v>
      </c>
      <c r="AQ138">
        <v>0</v>
      </c>
      <c r="AR138">
        <v>0</v>
      </c>
      <c r="AT138">
        <v>0.01</v>
      </c>
      <c r="AU138" t="s">
        <v>99</v>
      </c>
      <c r="AV138">
        <v>0</v>
      </c>
      <c r="AW138">
        <v>2</v>
      </c>
      <c r="AX138">
        <v>24182630</v>
      </c>
      <c r="AY138">
        <v>1</v>
      </c>
      <c r="AZ138">
        <v>0</v>
      </c>
      <c r="BA138">
        <v>144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Y138*Source!I55</f>
        <v>0.0033750000000000004</v>
      </c>
      <c r="CY138">
        <f>AB138</f>
        <v>37.34</v>
      </c>
      <c r="CZ138">
        <f>AF138</f>
        <v>37.34</v>
      </c>
      <c r="DA138">
        <f>AJ138</f>
        <v>1</v>
      </c>
      <c r="DB138">
        <v>0</v>
      </c>
    </row>
    <row r="139" spans="1:106" ht="12.75">
      <c r="A139">
        <f>ROW(Source!A55)</f>
        <v>55</v>
      </c>
      <c r="B139">
        <v>24182268</v>
      </c>
      <c r="C139">
        <v>24182620</v>
      </c>
      <c r="D139">
        <v>19853649</v>
      </c>
      <c r="E139">
        <v>1</v>
      </c>
      <c r="F139">
        <v>1</v>
      </c>
      <c r="G139">
        <v>1</v>
      </c>
      <c r="H139">
        <v>2</v>
      </c>
      <c r="I139" t="s">
        <v>447</v>
      </c>
      <c r="J139" t="s">
        <v>448</v>
      </c>
      <c r="K139" t="s">
        <v>449</v>
      </c>
      <c r="L139">
        <v>1368</v>
      </c>
      <c r="N139">
        <v>1011</v>
      </c>
      <c r="O139" t="s">
        <v>425</v>
      </c>
      <c r="P139" t="s">
        <v>425</v>
      </c>
      <c r="Q139">
        <v>1</v>
      </c>
      <c r="W139">
        <v>0</v>
      </c>
      <c r="X139">
        <v>1849659131</v>
      </c>
      <c r="Y139">
        <v>0.05</v>
      </c>
      <c r="AA139">
        <v>0</v>
      </c>
      <c r="AB139">
        <v>80.75</v>
      </c>
      <c r="AC139">
        <v>0</v>
      </c>
      <c r="AD139">
        <v>0</v>
      </c>
      <c r="AE139">
        <v>0</v>
      </c>
      <c r="AF139">
        <v>80.75</v>
      </c>
      <c r="AG139">
        <v>0</v>
      </c>
      <c r="AH139">
        <v>0</v>
      </c>
      <c r="AI139">
        <v>1</v>
      </c>
      <c r="AJ139">
        <v>1</v>
      </c>
      <c r="AK139">
        <v>1</v>
      </c>
      <c r="AL139">
        <v>1</v>
      </c>
      <c r="AN139">
        <v>0</v>
      </c>
      <c r="AO139">
        <v>1</v>
      </c>
      <c r="AP139">
        <v>1</v>
      </c>
      <c r="AQ139">
        <v>0</v>
      </c>
      <c r="AR139">
        <v>0</v>
      </c>
      <c r="AT139">
        <v>0.04</v>
      </c>
      <c r="AU139" t="s">
        <v>99</v>
      </c>
      <c r="AV139">
        <v>0</v>
      </c>
      <c r="AW139">
        <v>2</v>
      </c>
      <c r="AX139">
        <v>24182631</v>
      </c>
      <c r="AY139">
        <v>1</v>
      </c>
      <c r="AZ139">
        <v>0</v>
      </c>
      <c r="BA139">
        <v>145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>Y139*Source!I55</f>
        <v>0.013500000000000002</v>
      </c>
      <c r="CY139">
        <f>AB139</f>
        <v>80.75</v>
      </c>
      <c r="CZ139">
        <f>AF139</f>
        <v>80.75</v>
      </c>
      <c r="DA139">
        <f>AJ139</f>
        <v>1</v>
      </c>
      <c r="DB139">
        <v>0</v>
      </c>
    </row>
    <row r="140" spans="1:106" ht="12.75">
      <c r="A140">
        <f>ROW(Source!A55)</f>
        <v>55</v>
      </c>
      <c r="B140">
        <v>24182268</v>
      </c>
      <c r="C140">
        <v>24182620</v>
      </c>
      <c r="D140">
        <v>19855941</v>
      </c>
      <c r="E140">
        <v>1</v>
      </c>
      <c r="F140">
        <v>1</v>
      </c>
      <c r="G140">
        <v>1</v>
      </c>
      <c r="H140">
        <v>3</v>
      </c>
      <c r="I140" t="s">
        <v>546</v>
      </c>
      <c r="J140" t="s">
        <v>547</v>
      </c>
      <c r="K140" t="s">
        <v>548</v>
      </c>
      <c r="L140">
        <v>1327</v>
      </c>
      <c r="N140">
        <v>1005</v>
      </c>
      <c r="O140" t="s">
        <v>107</v>
      </c>
      <c r="P140" t="s">
        <v>107</v>
      </c>
      <c r="Q140">
        <v>1</v>
      </c>
      <c r="W140">
        <v>0</v>
      </c>
      <c r="X140">
        <v>1913911393</v>
      </c>
      <c r="Y140">
        <v>4.4</v>
      </c>
      <c r="AA140">
        <v>36.79</v>
      </c>
      <c r="AB140">
        <v>0</v>
      </c>
      <c r="AC140">
        <v>0</v>
      </c>
      <c r="AD140">
        <v>0</v>
      </c>
      <c r="AE140">
        <v>36.79</v>
      </c>
      <c r="AF140">
        <v>0</v>
      </c>
      <c r="AG140">
        <v>0</v>
      </c>
      <c r="AH140">
        <v>0</v>
      </c>
      <c r="AI140">
        <v>1</v>
      </c>
      <c r="AJ140">
        <v>1</v>
      </c>
      <c r="AK140">
        <v>1</v>
      </c>
      <c r="AL140">
        <v>1</v>
      </c>
      <c r="AN140">
        <v>0</v>
      </c>
      <c r="AO140">
        <v>1</v>
      </c>
      <c r="AP140">
        <v>0</v>
      </c>
      <c r="AQ140">
        <v>0</v>
      </c>
      <c r="AR140">
        <v>0</v>
      </c>
      <c r="AT140">
        <v>4.4</v>
      </c>
      <c r="AV140">
        <v>0</v>
      </c>
      <c r="AW140">
        <v>2</v>
      </c>
      <c r="AX140">
        <v>24182632</v>
      </c>
      <c r="AY140">
        <v>1</v>
      </c>
      <c r="AZ140">
        <v>0</v>
      </c>
      <c r="BA140">
        <v>146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>Y140*Source!I55</f>
        <v>1.1880000000000002</v>
      </c>
      <c r="CY140">
        <f>AA140</f>
        <v>36.79</v>
      </c>
      <c r="CZ140">
        <f>AE140</f>
        <v>36.79</v>
      </c>
      <c r="DA140">
        <f>AI140</f>
        <v>1</v>
      </c>
      <c r="DB140">
        <v>0</v>
      </c>
    </row>
    <row r="141" spans="1:106" ht="12.75">
      <c r="A141">
        <f>ROW(Source!A55)</f>
        <v>55</v>
      </c>
      <c r="B141">
        <v>24182268</v>
      </c>
      <c r="C141">
        <v>24182620</v>
      </c>
      <c r="D141">
        <v>19856009</v>
      </c>
      <c r="E141">
        <v>1</v>
      </c>
      <c r="F141">
        <v>1</v>
      </c>
      <c r="G141">
        <v>1</v>
      </c>
      <c r="H141">
        <v>3</v>
      </c>
      <c r="I141" t="s">
        <v>562</v>
      </c>
      <c r="J141" t="s">
        <v>563</v>
      </c>
      <c r="K141" t="s">
        <v>564</v>
      </c>
      <c r="L141">
        <v>1348</v>
      </c>
      <c r="N141">
        <v>1009</v>
      </c>
      <c r="O141" t="s">
        <v>144</v>
      </c>
      <c r="P141" t="s">
        <v>144</v>
      </c>
      <c r="Q141">
        <v>1000</v>
      </c>
      <c r="W141">
        <v>0</v>
      </c>
      <c r="X141">
        <v>2007401962</v>
      </c>
      <c r="Y141">
        <v>0.032</v>
      </c>
      <c r="AA141">
        <v>8911</v>
      </c>
      <c r="AB141">
        <v>0</v>
      </c>
      <c r="AC141">
        <v>0</v>
      </c>
      <c r="AD141">
        <v>0</v>
      </c>
      <c r="AE141">
        <v>8911</v>
      </c>
      <c r="AF141">
        <v>0</v>
      </c>
      <c r="AG141">
        <v>0</v>
      </c>
      <c r="AH141">
        <v>0</v>
      </c>
      <c r="AI141">
        <v>1</v>
      </c>
      <c r="AJ141">
        <v>1</v>
      </c>
      <c r="AK141">
        <v>1</v>
      </c>
      <c r="AL141">
        <v>1</v>
      </c>
      <c r="AN141">
        <v>0</v>
      </c>
      <c r="AO141">
        <v>1</v>
      </c>
      <c r="AP141">
        <v>0</v>
      </c>
      <c r="AQ141">
        <v>0</v>
      </c>
      <c r="AR141">
        <v>0</v>
      </c>
      <c r="AT141">
        <v>0.032</v>
      </c>
      <c r="AV141">
        <v>0</v>
      </c>
      <c r="AW141">
        <v>2</v>
      </c>
      <c r="AX141">
        <v>24182633</v>
      </c>
      <c r="AY141">
        <v>1</v>
      </c>
      <c r="AZ141">
        <v>0</v>
      </c>
      <c r="BA141">
        <v>147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X141">
        <f>Y141*Source!I55</f>
        <v>0.00864</v>
      </c>
      <c r="CY141">
        <f>AA141</f>
        <v>8911</v>
      </c>
      <c r="CZ141">
        <f>AE141</f>
        <v>8911</v>
      </c>
      <c r="DA141">
        <f>AI141</f>
        <v>1</v>
      </c>
      <c r="DB141">
        <v>0</v>
      </c>
    </row>
    <row r="142" spans="1:106" ht="12.75">
      <c r="A142">
        <f>ROW(Source!A55)</f>
        <v>55</v>
      </c>
      <c r="B142">
        <v>24182268</v>
      </c>
      <c r="C142">
        <v>24182620</v>
      </c>
      <c r="D142">
        <v>19856092</v>
      </c>
      <c r="E142">
        <v>1</v>
      </c>
      <c r="F142">
        <v>1</v>
      </c>
      <c r="G142">
        <v>1</v>
      </c>
      <c r="H142">
        <v>3</v>
      </c>
      <c r="I142" t="s">
        <v>552</v>
      </c>
      <c r="J142" t="s">
        <v>553</v>
      </c>
      <c r="K142" t="s">
        <v>554</v>
      </c>
      <c r="L142">
        <v>1346</v>
      </c>
      <c r="N142">
        <v>1009</v>
      </c>
      <c r="O142" t="s">
        <v>125</v>
      </c>
      <c r="P142" t="s">
        <v>125</v>
      </c>
      <c r="Q142">
        <v>1</v>
      </c>
      <c r="W142">
        <v>0</v>
      </c>
      <c r="X142">
        <v>-1868885299</v>
      </c>
      <c r="Y142">
        <v>0.15</v>
      </c>
      <c r="AA142">
        <v>7.42</v>
      </c>
      <c r="AB142">
        <v>0</v>
      </c>
      <c r="AC142">
        <v>0</v>
      </c>
      <c r="AD142">
        <v>0</v>
      </c>
      <c r="AE142">
        <v>7.42</v>
      </c>
      <c r="AF142">
        <v>0</v>
      </c>
      <c r="AG142">
        <v>0</v>
      </c>
      <c r="AH142">
        <v>0</v>
      </c>
      <c r="AI142">
        <v>1</v>
      </c>
      <c r="AJ142">
        <v>1</v>
      </c>
      <c r="AK142">
        <v>1</v>
      </c>
      <c r="AL142">
        <v>1</v>
      </c>
      <c r="AN142">
        <v>0</v>
      </c>
      <c r="AO142">
        <v>1</v>
      </c>
      <c r="AP142">
        <v>0</v>
      </c>
      <c r="AQ142">
        <v>0</v>
      </c>
      <c r="AR142">
        <v>0</v>
      </c>
      <c r="AT142">
        <v>0.15</v>
      </c>
      <c r="AV142">
        <v>0</v>
      </c>
      <c r="AW142">
        <v>2</v>
      </c>
      <c r="AX142">
        <v>24182634</v>
      </c>
      <c r="AY142">
        <v>1</v>
      </c>
      <c r="AZ142">
        <v>0</v>
      </c>
      <c r="BA142">
        <v>148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X142">
        <f>Y142*Source!I55</f>
        <v>0.0405</v>
      </c>
      <c r="CY142">
        <f>AA142</f>
        <v>7.42</v>
      </c>
      <c r="CZ142">
        <f>AE142</f>
        <v>7.42</v>
      </c>
      <c r="DA142">
        <f>AI142</f>
        <v>1</v>
      </c>
      <c r="DB142">
        <v>0</v>
      </c>
    </row>
    <row r="143" spans="1:106" ht="12.75">
      <c r="A143">
        <f>ROW(Source!A56)</f>
        <v>56</v>
      </c>
      <c r="B143">
        <v>24182268</v>
      </c>
      <c r="C143">
        <v>24182635</v>
      </c>
      <c r="D143">
        <v>9915120</v>
      </c>
      <c r="E143">
        <v>1</v>
      </c>
      <c r="F143">
        <v>1</v>
      </c>
      <c r="G143">
        <v>1</v>
      </c>
      <c r="H143">
        <v>1</v>
      </c>
      <c r="I143" t="s">
        <v>558</v>
      </c>
      <c r="K143" t="s">
        <v>559</v>
      </c>
      <c r="L143">
        <v>1191</v>
      </c>
      <c r="N143">
        <v>1013</v>
      </c>
      <c r="O143" t="s">
        <v>419</v>
      </c>
      <c r="P143" t="s">
        <v>419</v>
      </c>
      <c r="Q143">
        <v>1</v>
      </c>
      <c r="W143">
        <v>0</v>
      </c>
      <c r="X143">
        <v>1028592258</v>
      </c>
      <c r="Y143">
        <v>9.315</v>
      </c>
      <c r="AA143">
        <v>0</v>
      </c>
      <c r="AB143">
        <v>0</v>
      </c>
      <c r="AC143">
        <v>0</v>
      </c>
      <c r="AD143">
        <v>9.35</v>
      </c>
      <c r="AE143">
        <v>0</v>
      </c>
      <c r="AF143">
        <v>0</v>
      </c>
      <c r="AG143">
        <v>0</v>
      </c>
      <c r="AH143">
        <v>9.35</v>
      </c>
      <c r="AI143">
        <v>1</v>
      </c>
      <c r="AJ143">
        <v>1</v>
      </c>
      <c r="AK143">
        <v>1</v>
      </c>
      <c r="AL143">
        <v>1</v>
      </c>
      <c r="AN143">
        <v>0</v>
      </c>
      <c r="AO143">
        <v>1</v>
      </c>
      <c r="AP143">
        <v>1</v>
      </c>
      <c r="AQ143">
        <v>0</v>
      </c>
      <c r="AR143">
        <v>0</v>
      </c>
      <c r="AT143">
        <v>8.1</v>
      </c>
      <c r="AU143" t="s">
        <v>100</v>
      </c>
      <c r="AV143">
        <v>1</v>
      </c>
      <c r="AW143">
        <v>2</v>
      </c>
      <c r="AX143">
        <v>24182642</v>
      </c>
      <c r="AY143">
        <v>1</v>
      </c>
      <c r="AZ143">
        <v>0</v>
      </c>
      <c r="BA143">
        <v>149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X143">
        <f>Y143*Source!I56</f>
        <v>2.51505</v>
      </c>
      <c r="CY143">
        <f>AD143</f>
        <v>9.35</v>
      </c>
      <c r="CZ143">
        <f>AH143</f>
        <v>9.35</v>
      </c>
      <c r="DA143">
        <f>AL143</f>
        <v>1</v>
      </c>
      <c r="DB143">
        <v>0</v>
      </c>
    </row>
    <row r="144" spans="1:106" ht="12.75">
      <c r="A144">
        <f>ROW(Source!A56)</f>
        <v>56</v>
      </c>
      <c r="B144">
        <v>24182268</v>
      </c>
      <c r="C144">
        <v>24182635</v>
      </c>
      <c r="D144">
        <v>121548</v>
      </c>
      <c r="E144">
        <v>1</v>
      </c>
      <c r="F144">
        <v>1</v>
      </c>
      <c r="G144">
        <v>1</v>
      </c>
      <c r="H144">
        <v>1</v>
      </c>
      <c r="I144" t="s">
        <v>28</v>
      </c>
      <c r="K144" t="s">
        <v>420</v>
      </c>
      <c r="L144">
        <v>608254</v>
      </c>
      <c r="N144">
        <v>1013</v>
      </c>
      <c r="O144" t="s">
        <v>421</v>
      </c>
      <c r="P144" t="s">
        <v>421</v>
      </c>
      <c r="Q144">
        <v>1</v>
      </c>
      <c r="W144">
        <v>0</v>
      </c>
      <c r="X144">
        <v>-185737400</v>
      </c>
      <c r="Y144">
        <v>0.0125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1</v>
      </c>
      <c r="AJ144">
        <v>1</v>
      </c>
      <c r="AK144">
        <v>1</v>
      </c>
      <c r="AL144">
        <v>1</v>
      </c>
      <c r="AN144">
        <v>0</v>
      </c>
      <c r="AO144">
        <v>1</v>
      </c>
      <c r="AP144">
        <v>1</v>
      </c>
      <c r="AQ144">
        <v>0</v>
      </c>
      <c r="AR144">
        <v>0</v>
      </c>
      <c r="AT144">
        <v>0.01</v>
      </c>
      <c r="AU144" t="s">
        <v>99</v>
      </c>
      <c r="AV144">
        <v>2</v>
      </c>
      <c r="AW144">
        <v>2</v>
      </c>
      <c r="AX144">
        <v>24182643</v>
      </c>
      <c r="AY144">
        <v>1</v>
      </c>
      <c r="AZ144">
        <v>0</v>
      </c>
      <c r="BA144">
        <v>150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X144">
        <f>Y144*Source!I56</f>
        <v>0.0033750000000000004</v>
      </c>
      <c r="CY144">
        <f>AD144</f>
        <v>0</v>
      </c>
      <c r="CZ144">
        <f>AH144</f>
        <v>0</v>
      </c>
      <c r="DA144">
        <f>AL144</f>
        <v>1</v>
      </c>
      <c r="DB144">
        <v>0</v>
      </c>
    </row>
    <row r="145" spans="1:106" ht="12.75">
      <c r="A145">
        <f>ROW(Source!A56)</f>
        <v>56</v>
      </c>
      <c r="B145">
        <v>24182268</v>
      </c>
      <c r="C145">
        <v>24182635</v>
      </c>
      <c r="D145">
        <v>19851747</v>
      </c>
      <c r="E145">
        <v>1</v>
      </c>
      <c r="F145">
        <v>1</v>
      </c>
      <c r="G145">
        <v>1</v>
      </c>
      <c r="H145">
        <v>2</v>
      </c>
      <c r="I145" t="s">
        <v>422</v>
      </c>
      <c r="J145" t="s">
        <v>423</v>
      </c>
      <c r="K145" t="s">
        <v>424</v>
      </c>
      <c r="L145">
        <v>1368</v>
      </c>
      <c r="N145">
        <v>1011</v>
      </c>
      <c r="O145" t="s">
        <v>425</v>
      </c>
      <c r="P145" t="s">
        <v>425</v>
      </c>
      <c r="Q145">
        <v>1</v>
      </c>
      <c r="W145">
        <v>0</v>
      </c>
      <c r="X145">
        <v>-159441317</v>
      </c>
      <c r="Y145">
        <v>0.0125</v>
      </c>
      <c r="AA145">
        <v>0</v>
      </c>
      <c r="AB145">
        <v>37.34</v>
      </c>
      <c r="AC145">
        <v>13.12</v>
      </c>
      <c r="AD145">
        <v>0</v>
      </c>
      <c r="AE145">
        <v>0</v>
      </c>
      <c r="AF145">
        <v>37.34</v>
      </c>
      <c r="AG145">
        <v>13.12</v>
      </c>
      <c r="AH145">
        <v>0</v>
      </c>
      <c r="AI145">
        <v>1</v>
      </c>
      <c r="AJ145">
        <v>1</v>
      </c>
      <c r="AK145">
        <v>1</v>
      </c>
      <c r="AL145">
        <v>1</v>
      </c>
      <c r="AN145">
        <v>0</v>
      </c>
      <c r="AO145">
        <v>1</v>
      </c>
      <c r="AP145">
        <v>1</v>
      </c>
      <c r="AQ145">
        <v>0</v>
      </c>
      <c r="AR145">
        <v>0</v>
      </c>
      <c r="AT145">
        <v>0.01</v>
      </c>
      <c r="AU145" t="s">
        <v>99</v>
      </c>
      <c r="AV145">
        <v>0</v>
      </c>
      <c r="AW145">
        <v>2</v>
      </c>
      <c r="AX145">
        <v>24182644</v>
      </c>
      <c r="AY145">
        <v>1</v>
      </c>
      <c r="AZ145">
        <v>0</v>
      </c>
      <c r="BA145">
        <v>151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CX145">
        <f>Y145*Source!I56</f>
        <v>0.0033750000000000004</v>
      </c>
      <c r="CY145">
        <f>AB145</f>
        <v>37.34</v>
      </c>
      <c r="CZ145">
        <f>AF145</f>
        <v>37.34</v>
      </c>
      <c r="DA145">
        <f>AJ145</f>
        <v>1</v>
      </c>
      <c r="DB145">
        <v>0</v>
      </c>
    </row>
    <row r="146" spans="1:106" ht="12.75">
      <c r="A146">
        <f>ROW(Source!A56)</f>
        <v>56</v>
      </c>
      <c r="B146">
        <v>24182268</v>
      </c>
      <c r="C146">
        <v>24182635</v>
      </c>
      <c r="D146">
        <v>19853649</v>
      </c>
      <c r="E146">
        <v>1</v>
      </c>
      <c r="F146">
        <v>1</v>
      </c>
      <c r="G146">
        <v>1</v>
      </c>
      <c r="H146">
        <v>2</v>
      </c>
      <c r="I146" t="s">
        <v>447</v>
      </c>
      <c r="J146" t="s">
        <v>448</v>
      </c>
      <c r="K146" t="s">
        <v>449</v>
      </c>
      <c r="L146">
        <v>1368</v>
      </c>
      <c r="N146">
        <v>1011</v>
      </c>
      <c r="O146" t="s">
        <v>425</v>
      </c>
      <c r="P146" t="s">
        <v>425</v>
      </c>
      <c r="Q146">
        <v>1</v>
      </c>
      <c r="W146">
        <v>0</v>
      </c>
      <c r="X146">
        <v>1849659131</v>
      </c>
      <c r="Y146">
        <v>0.0125</v>
      </c>
      <c r="AA146">
        <v>0</v>
      </c>
      <c r="AB146">
        <v>80.75</v>
      </c>
      <c r="AC146">
        <v>0</v>
      </c>
      <c r="AD146">
        <v>0</v>
      </c>
      <c r="AE146">
        <v>0</v>
      </c>
      <c r="AF146">
        <v>80.75</v>
      </c>
      <c r="AG146">
        <v>0</v>
      </c>
      <c r="AH146">
        <v>0</v>
      </c>
      <c r="AI146">
        <v>1</v>
      </c>
      <c r="AJ146">
        <v>1</v>
      </c>
      <c r="AK146">
        <v>1</v>
      </c>
      <c r="AL146">
        <v>1</v>
      </c>
      <c r="AN146">
        <v>0</v>
      </c>
      <c r="AO146">
        <v>1</v>
      </c>
      <c r="AP146">
        <v>1</v>
      </c>
      <c r="AQ146">
        <v>0</v>
      </c>
      <c r="AR146">
        <v>0</v>
      </c>
      <c r="AT146">
        <v>0.01</v>
      </c>
      <c r="AU146" t="s">
        <v>99</v>
      </c>
      <c r="AV146">
        <v>0</v>
      </c>
      <c r="AW146">
        <v>2</v>
      </c>
      <c r="AX146">
        <v>24182645</v>
      </c>
      <c r="AY146">
        <v>1</v>
      </c>
      <c r="AZ146">
        <v>0</v>
      </c>
      <c r="BA146">
        <v>152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CX146">
        <f>Y146*Source!I56</f>
        <v>0.0033750000000000004</v>
      </c>
      <c r="CY146">
        <f>AB146</f>
        <v>80.75</v>
      </c>
      <c r="CZ146">
        <f>AF146</f>
        <v>80.75</v>
      </c>
      <c r="DA146">
        <f>AJ146</f>
        <v>1</v>
      </c>
      <c r="DB146">
        <v>0</v>
      </c>
    </row>
    <row r="147" spans="1:106" ht="12.75">
      <c r="A147">
        <f>ROW(Source!A56)</f>
        <v>56</v>
      </c>
      <c r="B147">
        <v>24182268</v>
      </c>
      <c r="C147">
        <v>24182635</v>
      </c>
      <c r="D147">
        <v>19856092</v>
      </c>
      <c r="E147">
        <v>1</v>
      </c>
      <c r="F147">
        <v>1</v>
      </c>
      <c r="G147">
        <v>1</v>
      </c>
      <c r="H147">
        <v>3</v>
      </c>
      <c r="I147" t="s">
        <v>552</v>
      </c>
      <c r="J147" t="s">
        <v>553</v>
      </c>
      <c r="K147" t="s">
        <v>554</v>
      </c>
      <c r="L147">
        <v>1346</v>
      </c>
      <c r="N147">
        <v>1009</v>
      </c>
      <c r="O147" t="s">
        <v>125</v>
      </c>
      <c r="P147" t="s">
        <v>125</v>
      </c>
      <c r="Q147">
        <v>1</v>
      </c>
      <c r="W147">
        <v>0</v>
      </c>
      <c r="X147">
        <v>-1868885299</v>
      </c>
      <c r="Y147">
        <v>0.1</v>
      </c>
      <c r="AA147">
        <v>7.42</v>
      </c>
      <c r="AB147">
        <v>0</v>
      </c>
      <c r="AC147">
        <v>0</v>
      </c>
      <c r="AD147">
        <v>0</v>
      </c>
      <c r="AE147">
        <v>7.42</v>
      </c>
      <c r="AF147">
        <v>0</v>
      </c>
      <c r="AG147">
        <v>0</v>
      </c>
      <c r="AH147">
        <v>0</v>
      </c>
      <c r="AI147">
        <v>1</v>
      </c>
      <c r="AJ147">
        <v>1</v>
      </c>
      <c r="AK147">
        <v>1</v>
      </c>
      <c r="AL147">
        <v>1</v>
      </c>
      <c r="AN147">
        <v>0</v>
      </c>
      <c r="AO147">
        <v>1</v>
      </c>
      <c r="AP147">
        <v>0</v>
      </c>
      <c r="AQ147">
        <v>0</v>
      </c>
      <c r="AR147">
        <v>0</v>
      </c>
      <c r="AT147">
        <v>0.1</v>
      </c>
      <c r="AV147">
        <v>0</v>
      </c>
      <c r="AW147">
        <v>2</v>
      </c>
      <c r="AX147">
        <v>24182646</v>
      </c>
      <c r="AY147">
        <v>1</v>
      </c>
      <c r="AZ147">
        <v>0</v>
      </c>
      <c r="BA147">
        <v>153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CX147">
        <f>Y147*Source!I56</f>
        <v>0.027000000000000003</v>
      </c>
      <c r="CY147">
        <f>AA147</f>
        <v>7.42</v>
      </c>
      <c r="CZ147">
        <f>AE147</f>
        <v>7.42</v>
      </c>
      <c r="DA147">
        <f>AI147</f>
        <v>1</v>
      </c>
      <c r="DB147">
        <v>0</v>
      </c>
    </row>
    <row r="148" spans="1:106" ht="12.75">
      <c r="A148">
        <f>ROW(Source!A56)</f>
        <v>56</v>
      </c>
      <c r="B148">
        <v>24182268</v>
      </c>
      <c r="C148">
        <v>24182635</v>
      </c>
      <c r="D148">
        <v>19857748</v>
      </c>
      <c r="E148">
        <v>1</v>
      </c>
      <c r="F148">
        <v>1</v>
      </c>
      <c r="G148">
        <v>1</v>
      </c>
      <c r="H148">
        <v>3</v>
      </c>
      <c r="I148" t="s">
        <v>142</v>
      </c>
      <c r="J148" t="s">
        <v>145</v>
      </c>
      <c r="K148" t="s">
        <v>143</v>
      </c>
      <c r="L148">
        <v>1348</v>
      </c>
      <c r="N148">
        <v>1009</v>
      </c>
      <c r="O148" t="s">
        <v>144</v>
      </c>
      <c r="P148" t="s">
        <v>144</v>
      </c>
      <c r="Q148">
        <v>1000</v>
      </c>
      <c r="W148">
        <v>0</v>
      </c>
      <c r="X148">
        <v>-543193030</v>
      </c>
      <c r="Y148">
        <v>0.013</v>
      </c>
      <c r="AA148">
        <v>11710.93</v>
      </c>
      <c r="AB148">
        <v>0</v>
      </c>
      <c r="AC148">
        <v>0</v>
      </c>
      <c r="AD148">
        <v>0</v>
      </c>
      <c r="AE148">
        <v>11710.93</v>
      </c>
      <c r="AF148">
        <v>0</v>
      </c>
      <c r="AG148">
        <v>0</v>
      </c>
      <c r="AH148">
        <v>0</v>
      </c>
      <c r="AI148">
        <v>1</v>
      </c>
      <c r="AJ148">
        <v>1</v>
      </c>
      <c r="AK148">
        <v>1</v>
      </c>
      <c r="AL148">
        <v>1</v>
      </c>
      <c r="AN148">
        <v>1</v>
      </c>
      <c r="AO148">
        <v>0</v>
      </c>
      <c r="AP148">
        <v>0</v>
      </c>
      <c r="AQ148">
        <v>0</v>
      </c>
      <c r="AR148">
        <v>0</v>
      </c>
      <c r="AT148">
        <v>0.013</v>
      </c>
      <c r="AV148">
        <v>0</v>
      </c>
      <c r="AW148">
        <v>1</v>
      </c>
      <c r="AX148">
        <v>-1</v>
      </c>
      <c r="AY148">
        <v>0</v>
      </c>
      <c r="AZ148">
        <v>0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CX148">
        <f>Y148*Source!I56</f>
        <v>0.00351</v>
      </c>
      <c r="CY148">
        <f>AA148</f>
        <v>11710.93</v>
      </c>
      <c r="CZ148">
        <f>AE148</f>
        <v>11710.93</v>
      </c>
      <c r="DA148">
        <f>AI148</f>
        <v>1</v>
      </c>
      <c r="DB148">
        <v>0</v>
      </c>
    </row>
    <row r="149" spans="1:106" ht="12.75">
      <c r="A149">
        <f>ROW(Source!A58)</f>
        <v>58</v>
      </c>
      <c r="B149">
        <v>24182268</v>
      </c>
      <c r="C149">
        <v>24182649</v>
      </c>
      <c r="D149">
        <v>9914958</v>
      </c>
      <c r="E149">
        <v>1</v>
      </c>
      <c r="F149">
        <v>1</v>
      </c>
      <c r="G149">
        <v>1</v>
      </c>
      <c r="H149">
        <v>1</v>
      </c>
      <c r="I149" t="s">
        <v>544</v>
      </c>
      <c r="K149" t="s">
        <v>545</v>
      </c>
      <c r="L149">
        <v>1191</v>
      </c>
      <c r="N149">
        <v>1013</v>
      </c>
      <c r="O149" t="s">
        <v>419</v>
      </c>
      <c r="P149" t="s">
        <v>419</v>
      </c>
      <c r="Q149">
        <v>1</v>
      </c>
      <c r="W149">
        <v>0</v>
      </c>
      <c r="X149">
        <v>-1602313195</v>
      </c>
      <c r="Y149">
        <v>61.98499999999999</v>
      </c>
      <c r="AA149">
        <v>0</v>
      </c>
      <c r="AB149">
        <v>0</v>
      </c>
      <c r="AC149">
        <v>0</v>
      </c>
      <c r="AD149">
        <v>8.72</v>
      </c>
      <c r="AE149">
        <v>0</v>
      </c>
      <c r="AF149">
        <v>0</v>
      </c>
      <c r="AG149">
        <v>0</v>
      </c>
      <c r="AH149">
        <v>8.72</v>
      </c>
      <c r="AI149">
        <v>1</v>
      </c>
      <c r="AJ149">
        <v>1</v>
      </c>
      <c r="AK149">
        <v>1</v>
      </c>
      <c r="AL149">
        <v>1</v>
      </c>
      <c r="AN149">
        <v>0</v>
      </c>
      <c r="AO149">
        <v>1</v>
      </c>
      <c r="AP149">
        <v>1</v>
      </c>
      <c r="AQ149">
        <v>0</v>
      </c>
      <c r="AR149">
        <v>0</v>
      </c>
      <c r="AT149">
        <v>53.9</v>
      </c>
      <c r="AU149" t="s">
        <v>100</v>
      </c>
      <c r="AV149">
        <v>1</v>
      </c>
      <c r="AW149">
        <v>2</v>
      </c>
      <c r="AX149">
        <v>24182658</v>
      </c>
      <c r="AY149">
        <v>1</v>
      </c>
      <c r="AZ149">
        <v>0</v>
      </c>
      <c r="BA149">
        <v>155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CX149">
        <f>Y149*Source!I58</f>
        <v>16.73595</v>
      </c>
      <c r="CY149">
        <f>AD149</f>
        <v>8.72</v>
      </c>
      <c r="CZ149">
        <f>AH149</f>
        <v>8.72</v>
      </c>
      <c r="DA149">
        <f>AL149</f>
        <v>1</v>
      </c>
      <c r="DB149">
        <v>0</v>
      </c>
    </row>
    <row r="150" spans="1:106" ht="12.75">
      <c r="A150">
        <f>ROW(Source!A58)</f>
        <v>58</v>
      </c>
      <c r="B150">
        <v>24182268</v>
      </c>
      <c r="C150">
        <v>24182649</v>
      </c>
      <c r="D150">
        <v>121548</v>
      </c>
      <c r="E150">
        <v>1</v>
      </c>
      <c r="F150">
        <v>1</v>
      </c>
      <c r="G150">
        <v>1</v>
      </c>
      <c r="H150">
        <v>1</v>
      </c>
      <c r="I150" t="s">
        <v>28</v>
      </c>
      <c r="K150" t="s">
        <v>420</v>
      </c>
      <c r="L150">
        <v>608254</v>
      </c>
      <c r="N150">
        <v>1013</v>
      </c>
      <c r="O150" t="s">
        <v>421</v>
      </c>
      <c r="P150" t="s">
        <v>421</v>
      </c>
      <c r="Q150">
        <v>1</v>
      </c>
      <c r="W150">
        <v>0</v>
      </c>
      <c r="X150">
        <v>-185737400</v>
      </c>
      <c r="Y150">
        <v>0.025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1</v>
      </c>
      <c r="AJ150">
        <v>1</v>
      </c>
      <c r="AK150">
        <v>1</v>
      </c>
      <c r="AL150">
        <v>1</v>
      </c>
      <c r="AN150">
        <v>0</v>
      </c>
      <c r="AO150">
        <v>1</v>
      </c>
      <c r="AP150">
        <v>1</v>
      </c>
      <c r="AQ150">
        <v>0</v>
      </c>
      <c r="AR150">
        <v>0</v>
      </c>
      <c r="AT150">
        <v>0.02</v>
      </c>
      <c r="AU150" t="s">
        <v>99</v>
      </c>
      <c r="AV150">
        <v>2</v>
      </c>
      <c r="AW150">
        <v>2</v>
      </c>
      <c r="AX150">
        <v>24182659</v>
      </c>
      <c r="AY150">
        <v>1</v>
      </c>
      <c r="AZ150">
        <v>0</v>
      </c>
      <c r="BA150">
        <v>156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CX150">
        <f>Y150*Source!I58</f>
        <v>0.006750000000000001</v>
      </c>
      <c r="CY150">
        <f>AD150</f>
        <v>0</v>
      </c>
      <c r="CZ150">
        <f>AH150</f>
        <v>0</v>
      </c>
      <c r="DA150">
        <f>AL150</f>
        <v>1</v>
      </c>
      <c r="DB150">
        <v>0</v>
      </c>
    </row>
    <row r="151" spans="1:106" ht="12.75">
      <c r="A151">
        <f>ROW(Source!A58)</f>
        <v>58</v>
      </c>
      <c r="B151">
        <v>24182268</v>
      </c>
      <c r="C151">
        <v>24182649</v>
      </c>
      <c r="D151">
        <v>19851747</v>
      </c>
      <c r="E151">
        <v>1</v>
      </c>
      <c r="F151">
        <v>1</v>
      </c>
      <c r="G151">
        <v>1</v>
      </c>
      <c r="H151">
        <v>2</v>
      </c>
      <c r="I151" t="s">
        <v>422</v>
      </c>
      <c r="J151" t="s">
        <v>423</v>
      </c>
      <c r="K151" t="s">
        <v>424</v>
      </c>
      <c r="L151">
        <v>1368</v>
      </c>
      <c r="N151">
        <v>1011</v>
      </c>
      <c r="O151" t="s">
        <v>425</v>
      </c>
      <c r="P151" t="s">
        <v>425</v>
      </c>
      <c r="Q151">
        <v>1</v>
      </c>
      <c r="W151">
        <v>0</v>
      </c>
      <c r="X151">
        <v>-159441317</v>
      </c>
      <c r="Y151">
        <v>0.025</v>
      </c>
      <c r="AA151">
        <v>0</v>
      </c>
      <c r="AB151">
        <v>37.34</v>
      </c>
      <c r="AC151">
        <v>13.12</v>
      </c>
      <c r="AD151">
        <v>0</v>
      </c>
      <c r="AE151">
        <v>0</v>
      </c>
      <c r="AF151">
        <v>37.34</v>
      </c>
      <c r="AG151">
        <v>13.12</v>
      </c>
      <c r="AH151">
        <v>0</v>
      </c>
      <c r="AI151">
        <v>1</v>
      </c>
      <c r="AJ151">
        <v>1</v>
      </c>
      <c r="AK151">
        <v>1</v>
      </c>
      <c r="AL151">
        <v>1</v>
      </c>
      <c r="AN151">
        <v>0</v>
      </c>
      <c r="AO151">
        <v>1</v>
      </c>
      <c r="AP151">
        <v>1</v>
      </c>
      <c r="AQ151">
        <v>0</v>
      </c>
      <c r="AR151">
        <v>0</v>
      </c>
      <c r="AT151">
        <v>0.02</v>
      </c>
      <c r="AU151" t="s">
        <v>99</v>
      </c>
      <c r="AV151">
        <v>0</v>
      </c>
      <c r="AW151">
        <v>2</v>
      </c>
      <c r="AX151">
        <v>24182660</v>
      </c>
      <c r="AY151">
        <v>1</v>
      </c>
      <c r="AZ151">
        <v>0</v>
      </c>
      <c r="BA151">
        <v>157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CX151">
        <f>Y151*Source!I58</f>
        <v>0.006750000000000001</v>
      </c>
      <c r="CY151">
        <f>AB151</f>
        <v>37.34</v>
      </c>
      <c r="CZ151">
        <f>AF151</f>
        <v>37.34</v>
      </c>
      <c r="DA151">
        <f>AJ151</f>
        <v>1</v>
      </c>
      <c r="DB151">
        <v>0</v>
      </c>
    </row>
    <row r="152" spans="1:106" ht="12.75">
      <c r="A152">
        <f>ROW(Source!A58)</f>
        <v>58</v>
      </c>
      <c r="B152">
        <v>24182268</v>
      </c>
      <c r="C152">
        <v>24182649</v>
      </c>
      <c r="D152">
        <v>19853649</v>
      </c>
      <c r="E152">
        <v>1</v>
      </c>
      <c r="F152">
        <v>1</v>
      </c>
      <c r="G152">
        <v>1</v>
      </c>
      <c r="H152">
        <v>2</v>
      </c>
      <c r="I152" t="s">
        <v>447</v>
      </c>
      <c r="J152" t="s">
        <v>448</v>
      </c>
      <c r="K152" t="s">
        <v>449</v>
      </c>
      <c r="L152">
        <v>1368</v>
      </c>
      <c r="N152">
        <v>1011</v>
      </c>
      <c r="O152" t="s">
        <v>425</v>
      </c>
      <c r="P152" t="s">
        <v>425</v>
      </c>
      <c r="Q152">
        <v>1</v>
      </c>
      <c r="W152">
        <v>0</v>
      </c>
      <c r="X152">
        <v>1849659131</v>
      </c>
      <c r="Y152">
        <v>0.2</v>
      </c>
      <c r="AA152">
        <v>0</v>
      </c>
      <c r="AB152">
        <v>80.75</v>
      </c>
      <c r="AC152">
        <v>0</v>
      </c>
      <c r="AD152">
        <v>0</v>
      </c>
      <c r="AE152">
        <v>0</v>
      </c>
      <c r="AF152">
        <v>80.75</v>
      </c>
      <c r="AG152">
        <v>0</v>
      </c>
      <c r="AH152">
        <v>0</v>
      </c>
      <c r="AI152">
        <v>1</v>
      </c>
      <c r="AJ152">
        <v>1</v>
      </c>
      <c r="AK152">
        <v>1</v>
      </c>
      <c r="AL152">
        <v>1</v>
      </c>
      <c r="AN152">
        <v>0</v>
      </c>
      <c r="AO152">
        <v>1</v>
      </c>
      <c r="AP152">
        <v>1</v>
      </c>
      <c r="AQ152">
        <v>0</v>
      </c>
      <c r="AR152">
        <v>0</v>
      </c>
      <c r="AT152">
        <v>0.16</v>
      </c>
      <c r="AU152" t="s">
        <v>99</v>
      </c>
      <c r="AV152">
        <v>0</v>
      </c>
      <c r="AW152">
        <v>2</v>
      </c>
      <c r="AX152">
        <v>24182661</v>
      </c>
      <c r="AY152">
        <v>1</v>
      </c>
      <c r="AZ152">
        <v>0</v>
      </c>
      <c r="BA152">
        <v>158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CX152">
        <f>Y152*Source!I58</f>
        <v>0.054000000000000006</v>
      </c>
      <c r="CY152">
        <f>AB152</f>
        <v>80.75</v>
      </c>
      <c r="CZ152">
        <f>AF152</f>
        <v>80.75</v>
      </c>
      <c r="DA152">
        <f>AJ152</f>
        <v>1</v>
      </c>
      <c r="DB152">
        <v>0</v>
      </c>
    </row>
    <row r="153" spans="1:106" ht="12.75">
      <c r="A153">
        <f>ROW(Source!A58)</f>
        <v>58</v>
      </c>
      <c r="B153">
        <v>24182268</v>
      </c>
      <c r="C153">
        <v>24182649</v>
      </c>
      <c r="D153">
        <v>19855941</v>
      </c>
      <c r="E153">
        <v>1</v>
      </c>
      <c r="F153">
        <v>1</v>
      </c>
      <c r="G153">
        <v>1</v>
      </c>
      <c r="H153">
        <v>3</v>
      </c>
      <c r="I153" t="s">
        <v>546</v>
      </c>
      <c r="J153" t="s">
        <v>547</v>
      </c>
      <c r="K153" t="s">
        <v>548</v>
      </c>
      <c r="L153">
        <v>1327</v>
      </c>
      <c r="N153">
        <v>1005</v>
      </c>
      <c r="O153" t="s">
        <v>107</v>
      </c>
      <c r="P153" t="s">
        <v>107</v>
      </c>
      <c r="Q153">
        <v>1</v>
      </c>
      <c r="W153">
        <v>0</v>
      </c>
      <c r="X153">
        <v>1913911393</v>
      </c>
      <c r="Y153">
        <v>0.84</v>
      </c>
      <c r="AA153">
        <v>36.79</v>
      </c>
      <c r="AB153">
        <v>0</v>
      </c>
      <c r="AC153">
        <v>0</v>
      </c>
      <c r="AD153">
        <v>0</v>
      </c>
      <c r="AE153">
        <v>36.79</v>
      </c>
      <c r="AF153">
        <v>0</v>
      </c>
      <c r="AG153">
        <v>0</v>
      </c>
      <c r="AH153">
        <v>0</v>
      </c>
      <c r="AI153">
        <v>1</v>
      </c>
      <c r="AJ153">
        <v>1</v>
      </c>
      <c r="AK153">
        <v>1</v>
      </c>
      <c r="AL153">
        <v>1</v>
      </c>
      <c r="AN153">
        <v>0</v>
      </c>
      <c r="AO153">
        <v>1</v>
      </c>
      <c r="AP153">
        <v>0</v>
      </c>
      <c r="AQ153">
        <v>0</v>
      </c>
      <c r="AR153">
        <v>0</v>
      </c>
      <c r="AT153">
        <v>0.84</v>
      </c>
      <c r="AV153">
        <v>0</v>
      </c>
      <c r="AW153">
        <v>2</v>
      </c>
      <c r="AX153">
        <v>24182662</v>
      </c>
      <c r="AY153">
        <v>1</v>
      </c>
      <c r="AZ153">
        <v>0</v>
      </c>
      <c r="BA153">
        <v>159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CX153">
        <f>Y153*Source!I58</f>
        <v>0.2268</v>
      </c>
      <c r="CY153">
        <f>AA153</f>
        <v>36.79</v>
      </c>
      <c r="CZ153">
        <f>AE153</f>
        <v>36.79</v>
      </c>
      <c r="DA153">
        <f>AI153</f>
        <v>1</v>
      </c>
      <c r="DB153">
        <v>0</v>
      </c>
    </row>
    <row r="154" spans="1:106" ht="12.75">
      <c r="A154">
        <f>ROW(Source!A58)</f>
        <v>58</v>
      </c>
      <c r="B154">
        <v>24182268</v>
      </c>
      <c r="C154">
        <v>24182649</v>
      </c>
      <c r="D154">
        <v>19856051</v>
      </c>
      <c r="E154">
        <v>1</v>
      </c>
      <c r="F154">
        <v>1</v>
      </c>
      <c r="G154">
        <v>1</v>
      </c>
      <c r="H154">
        <v>3</v>
      </c>
      <c r="I154" t="s">
        <v>549</v>
      </c>
      <c r="J154" t="s">
        <v>550</v>
      </c>
      <c r="K154" t="s">
        <v>551</v>
      </c>
      <c r="L154">
        <v>1348</v>
      </c>
      <c r="N154">
        <v>1009</v>
      </c>
      <c r="O154" t="s">
        <v>144</v>
      </c>
      <c r="P154" t="s">
        <v>144</v>
      </c>
      <c r="Q154">
        <v>1000</v>
      </c>
      <c r="W154">
        <v>0</v>
      </c>
      <c r="X154">
        <v>-286876204</v>
      </c>
      <c r="Y154">
        <v>0.055</v>
      </c>
      <c r="AA154">
        <v>4602.07</v>
      </c>
      <c r="AB154">
        <v>0</v>
      </c>
      <c r="AC154">
        <v>0</v>
      </c>
      <c r="AD154">
        <v>0</v>
      </c>
      <c r="AE154">
        <v>4602.07</v>
      </c>
      <c r="AF154">
        <v>0</v>
      </c>
      <c r="AG154">
        <v>0</v>
      </c>
      <c r="AH154">
        <v>0</v>
      </c>
      <c r="AI154">
        <v>1</v>
      </c>
      <c r="AJ154">
        <v>1</v>
      </c>
      <c r="AK154">
        <v>1</v>
      </c>
      <c r="AL154">
        <v>1</v>
      </c>
      <c r="AN154">
        <v>0</v>
      </c>
      <c r="AO154">
        <v>1</v>
      </c>
      <c r="AP154">
        <v>0</v>
      </c>
      <c r="AQ154">
        <v>0</v>
      </c>
      <c r="AR154">
        <v>0</v>
      </c>
      <c r="AT154">
        <v>0.055</v>
      </c>
      <c r="AV154">
        <v>0</v>
      </c>
      <c r="AW154">
        <v>2</v>
      </c>
      <c r="AX154">
        <v>24182663</v>
      </c>
      <c r="AY154">
        <v>1</v>
      </c>
      <c r="AZ154">
        <v>0</v>
      </c>
      <c r="BA154">
        <v>160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CX154">
        <f>Y154*Source!I58</f>
        <v>0.01485</v>
      </c>
      <c r="CY154">
        <f>AA154</f>
        <v>4602.07</v>
      </c>
      <c r="CZ154">
        <f>AE154</f>
        <v>4602.07</v>
      </c>
      <c r="DA154">
        <f>AI154</f>
        <v>1</v>
      </c>
      <c r="DB154">
        <v>0</v>
      </c>
    </row>
    <row r="155" spans="1:106" ht="12.75">
      <c r="A155">
        <f>ROW(Source!A58)</f>
        <v>58</v>
      </c>
      <c r="B155">
        <v>24182268</v>
      </c>
      <c r="C155">
        <v>24182649</v>
      </c>
      <c r="D155">
        <v>19856092</v>
      </c>
      <c r="E155">
        <v>1</v>
      </c>
      <c r="F155">
        <v>1</v>
      </c>
      <c r="G155">
        <v>1</v>
      </c>
      <c r="H155">
        <v>3</v>
      </c>
      <c r="I155" t="s">
        <v>552</v>
      </c>
      <c r="J155" t="s">
        <v>553</v>
      </c>
      <c r="K155" t="s">
        <v>554</v>
      </c>
      <c r="L155">
        <v>1346</v>
      </c>
      <c r="N155">
        <v>1009</v>
      </c>
      <c r="O155" t="s">
        <v>125</v>
      </c>
      <c r="P155" t="s">
        <v>125</v>
      </c>
      <c r="Q155">
        <v>1</v>
      </c>
      <c r="W155">
        <v>0</v>
      </c>
      <c r="X155">
        <v>-1868885299</v>
      </c>
      <c r="Y155">
        <v>0.31</v>
      </c>
      <c r="AA155">
        <v>7.42</v>
      </c>
      <c r="AB155">
        <v>0</v>
      </c>
      <c r="AC155">
        <v>0</v>
      </c>
      <c r="AD155">
        <v>0</v>
      </c>
      <c r="AE155">
        <v>7.42</v>
      </c>
      <c r="AF155">
        <v>0</v>
      </c>
      <c r="AG155">
        <v>0</v>
      </c>
      <c r="AH155">
        <v>0</v>
      </c>
      <c r="AI155">
        <v>1</v>
      </c>
      <c r="AJ155">
        <v>1</v>
      </c>
      <c r="AK155">
        <v>1</v>
      </c>
      <c r="AL155">
        <v>1</v>
      </c>
      <c r="AN155">
        <v>0</v>
      </c>
      <c r="AO155">
        <v>1</v>
      </c>
      <c r="AP155">
        <v>0</v>
      </c>
      <c r="AQ155">
        <v>0</v>
      </c>
      <c r="AR155">
        <v>0</v>
      </c>
      <c r="AT155">
        <v>0.31</v>
      </c>
      <c r="AV155">
        <v>0</v>
      </c>
      <c r="AW155">
        <v>2</v>
      </c>
      <c r="AX155">
        <v>24182664</v>
      </c>
      <c r="AY155">
        <v>1</v>
      </c>
      <c r="AZ155">
        <v>0</v>
      </c>
      <c r="BA155">
        <v>161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CX155">
        <f>Y155*Source!I58</f>
        <v>0.08370000000000001</v>
      </c>
      <c r="CY155">
        <f>AA155</f>
        <v>7.42</v>
      </c>
      <c r="CZ155">
        <f>AE155</f>
        <v>7.42</v>
      </c>
      <c r="DA155">
        <f>AI155</f>
        <v>1</v>
      </c>
      <c r="DB155">
        <v>0</v>
      </c>
    </row>
    <row r="156" spans="1:106" ht="12.75">
      <c r="A156">
        <f>ROW(Source!A58)</f>
        <v>58</v>
      </c>
      <c r="B156">
        <v>24182268</v>
      </c>
      <c r="C156">
        <v>24182649</v>
      </c>
      <c r="D156">
        <v>19856265</v>
      </c>
      <c r="E156">
        <v>1</v>
      </c>
      <c r="F156">
        <v>1</v>
      </c>
      <c r="G156">
        <v>1</v>
      </c>
      <c r="H156">
        <v>3</v>
      </c>
      <c r="I156" t="s">
        <v>555</v>
      </c>
      <c r="J156" t="s">
        <v>556</v>
      </c>
      <c r="K156" t="s">
        <v>557</v>
      </c>
      <c r="L156">
        <v>1348</v>
      </c>
      <c r="N156">
        <v>1009</v>
      </c>
      <c r="O156" t="s">
        <v>144</v>
      </c>
      <c r="P156" t="s">
        <v>144</v>
      </c>
      <c r="Q156">
        <v>1000</v>
      </c>
      <c r="W156">
        <v>0</v>
      </c>
      <c r="X156">
        <v>-439122948</v>
      </c>
      <c r="Y156">
        <v>0.069</v>
      </c>
      <c r="AA156">
        <v>16382.16</v>
      </c>
      <c r="AB156">
        <v>0</v>
      </c>
      <c r="AC156">
        <v>0</v>
      </c>
      <c r="AD156">
        <v>0</v>
      </c>
      <c r="AE156">
        <v>16382.16</v>
      </c>
      <c r="AF156">
        <v>0</v>
      </c>
      <c r="AG156">
        <v>0</v>
      </c>
      <c r="AH156">
        <v>0</v>
      </c>
      <c r="AI156">
        <v>1</v>
      </c>
      <c r="AJ156">
        <v>1</v>
      </c>
      <c r="AK156">
        <v>1</v>
      </c>
      <c r="AL156">
        <v>1</v>
      </c>
      <c r="AN156">
        <v>0</v>
      </c>
      <c r="AO156">
        <v>1</v>
      </c>
      <c r="AP156">
        <v>0</v>
      </c>
      <c r="AQ156">
        <v>0</v>
      </c>
      <c r="AR156">
        <v>0</v>
      </c>
      <c r="AT156">
        <v>0.069</v>
      </c>
      <c r="AV156">
        <v>0</v>
      </c>
      <c r="AW156">
        <v>2</v>
      </c>
      <c r="AX156">
        <v>24182665</v>
      </c>
      <c r="AY156">
        <v>1</v>
      </c>
      <c r="AZ156">
        <v>0</v>
      </c>
      <c r="BA156">
        <v>162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CX156">
        <f>Y156*Source!I58</f>
        <v>0.018630000000000004</v>
      </c>
      <c r="CY156">
        <f>AA156</f>
        <v>16382.16</v>
      </c>
      <c r="CZ156">
        <f>AE156</f>
        <v>16382.16</v>
      </c>
      <c r="DA156">
        <f>AI156</f>
        <v>1</v>
      </c>
      <c r="DB156">
        <v>0</v>
      </c>
    </row>
    <row r="157" spans="1:106" ht="12.75">
      <c r="A157">
        <f>ROW(Source!A59)</f>
        <v>59</v>
      </c>
      <c r="B157">
        <v>24182268</v>
      </c>
      <c r="C157">
        <v>24182666</v>
      </c>
      <c r="D157">
        <v>9915089</v>
      </c>
      <c r="E157">
        <v>1</v>
      </c>
      <c r="F157">
        <v>1</v>
      </c>
      <c r="G157">
        <v>1</v>
      </c>
      <c r="H157">
        <v>1</v>
      </c>
      <c r="I157" t="s">
        <v>436</v>
      </c>
      <c r="K157" t="s">
        <v>437</v>
      </c>
      <c r="L157">
        <v>1191</v>
      </c>
      <c r="N157">
        <v>1013</v>
      </c>
      <c r="O157" t="s">
        <v>419</v>
      </c>
      <c r="P157" t="s">
        <v>419</v>
      </c>
      <c r="Q157">
        <v>1</v>
      </c>
      <c r="W157">
        <v>0</v>
      </c>
      <c r="X157">
        <v>375174720</v>
      </c>
      <c r="Y157">
        <v>117.82899999999998</v>
      </c>
      <c r="AA157">
        <v>0</v>
      </c>
      <c r="AB157">
        <v>0</v>
      </c>
      <c r="AC157">
        <v>0</v>
      </c>
      <c r="AD157">
        <v>9.14</v>
      </c>
      <c r="AE157">
        <v>0</v>
      </c>
      <c r="AF157">
        <v>0</v>
      </c>
      <c r="AG157">
        <v>0</v>
      </c>
      <c r="AH157">
        <v>9.14</v>
      </c>
      <c r="AI157">
        <v>1</v>
      </c>
      <c r="AJ157">
        <v>1</v>
      </c>
      <c r="AK157">
        <v>1</v>
      </c>
      <c r="AL157">
        <v>1</v>
      </c>
      <c r="AN157">
        <v>0</v>
      </c>
      <c r="AO157">
        <v>1</v>
      </c>
      <c r="AP157">
        <v>1</v>
      </c>
      <c r="AQ157">
        <v>0</v>
      </c>
      <c r="AR157">
        <v>0</v>
      </c>
      <c r="AT157">
        <v>102.46</v>
      </c>
      <c r="AU157" t="s">
        <v>100</v>
      </c>
      <c r="AV157">
        <v>1</v>
      </c>
      <c r="AW157">
        <v>2</v>
      </c>
      <c r="AX157">
        <v>24182673</v>
      </c>
      <c r="AY157">
        <v>1</v>
      </c>
      <c r="AZ157">
        <v>0</v>
      </c>
      <c r="BA157">
        <v>163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CX157">
        <f>Y157*Source!I59</f>
        <v>98.26938599999998</v>
      </c>
      <c r="CY157">
        <f>AD157</f>
        <v>9.14</v>
      </c>
      <c r="CZ157">
        <f>AH157</f>
        <v>9.14</v>
      </c>
      <c r="DA157">
        <f>AL157</f>
        <v>1</v>
      </c>
      <c r="DB157">
        <v>0</v>
      </c>
    </row>
    <row r="158" spans="1:106" ht="12.75">
      <c r="A158">
        <f>ROW(Source!A59)</f>
        <v>59</v>
      </c>
      <c r="B158">
        <v>24182268</v>
      </c>
      <c r="C158">
        <v>24182666</v>
      </c>
      <c r="D158">
        <v>121548</v>
      </c>
      <c r="E158">
        <v>1</v>
      </c>
      <c r="F158">
        <v>1</v>
      </c>
      <c r="G158">
        <v>1</v>
      </c>
      <c r="H158">
        <v>1</v>
      </c>
      <c r="I158" t="s">
        <v>28</v>
      </c>
      <c r="K158" t="s">
        <v>420</v>
      </c>
      <c r="L158">
        <v>608254</v>
      </c>
      <c r="N158">
        <v>1013</v>
      </c>
      <c r="O158" t="s">
        <v>421</v>
      </c>
      <c r="P158" t="s">
        <v>421</v>
      </c>
      <c r="Q158">
        <v>1</v>
      </c>
      <c r="W158">
        <v>0</v>
      </c>
      <c r="X158">
        <v>-185737400</v>
      </c>
      <c r="Y158">
        <v>0.95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1</v>
      </c>
      <c r="AJ158">
        <v>1</v>
      </c>
      <c r="AK158">
        <v>1</v>
      </c>
      <c r="AL158">
        <v>1</v>
      </c>
      <c r="AN158">
        <v>0</v>
      </c>
      <c r="AO158">
        <v>1</v>
      </c>
      <c r="AP158">
        <v>1</v>
      </c>
      <c r="AQ158">
        <v>0</v>
      </c>
      <c r="AR158">
        <v>0</v>
      </c>
      <c r="AT158">
        <v>0.76</v>
      </c>
      <c r="AU158" t="s">
        <v>99</v>
      </c>
      <c r="AV158">
        <v>2</v>
      </c>
      <c r="AW158">
        <v>2</v>
      </c>
      <c r="AX158">
        <v>24182674</v>
      </c>
      <c r="AY158">
        <v>1</v>
      </c>
      <c r="AZ158">
        <v>0</v>
      </c>
      <c r="BA158">
        <v>164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CX158">
        <f>Y158*Source!I59</f>
        <v>0.7922999999999999</v>
      </c>
      <c r="CY158">
        <f>AD158</f>
        <v>0</v>
      </c>
      <c r="CZ158">
        <f>AH158</f>
        <v>0</v>
      </c>
      <c r="DA158">
        <f>AL158</f>
        <v>1</v>
      </c>
      <c r="DB158">
        <v>0</v>
      </c>
    </row>
    <row r="159" spans="1:106" ht="12.75">
      <c r="A159">
        <f>ROW(Source!A59)</f>
        <v>59</v>
      </c>
      <c r="B159">
        <v>24182268</v>
      </c>
      <c r="C159">
        <v>24182666</v>
      </c>
      <c r="D159">
        <v>19851747</v>
      </c>
      <c r="E159">
        <v>1</v>
      </c>
      <c r="F159">
        <v>1</v>
      </c>
      <c r="G159">
        <v>1</v>
      </c>
      <c r="H159">
        <v>2</v>
      </c>
      <c r="I159" t="s">
        <v>422</v>
      </c>
      <c r="J159" t="s">
        <v>423</v>
      </c>
      <c r="K159" t="s">
        <v>424</v>
      </c>
      <c r="L159">
        <v>1368</v>
      </c>
      <c r="N159">
        <v>1011</v>
      </c>
      <c r="O159" t="s">
        <v>425</v>
      </c>
      <c r="P159" t="s">
        <v>425</v>
      </c>
      <c r="Q159">
        <v>1</v>
      </c>
      <c r="W159">
        <v>0</v>
      </c>
      <c r="X159">
        <v>-159441317</v>
      </c>
      <c r="Y159">
        <v>0.95</v>
      </c>
      <c r="AA159">
        <v>0</v>
      </c>
      <c r="AB159">
        <v>37.34</v>
      </c>
      <c r="AC159">
        <v>13.12</v>
      </c>
      <c r="AD159">
        <v>0</v>
      </c>
      <c r="AE159">
        <v>0</v>
      </c>
      <c r="AF159">
        <v>37.34</v>
      </c>
      <c r="AG159">
        <v>13.12</v>
      </c>
      <c r="AH159">
        <v>0</v>
      </c>
      <c r="AI159">
        <v>1</v>
      </c>
      <c r="AJ159">
        <v>1</v>
      </c>
      <c r="AK159">
        <v>1</v>
      </c>
      <c r="AL159">
        <v>1</v>
      </c>
      <c r="AN159">
        <v>0</v>
      </c>
      <c r="AO159">
        <v>1</v>
      </c>
      <c r="AP159">
        <v>1</v>
      </c>
      <c r="AQ159">
        <v>0</v>
      </c>
      <c r="AR159">
        <v>0</v>
      </c>
      <c r="AT159">
        <v>0.76</v>
      </c>
      <c r="AU159" t="s">
        <v>99</v>
      </c>
      <c r="AV159">
        <v>0</v>
      </c>
      <c r="AW159">
        <v>2</v>
      </c>
      <c r="AX159">
        <v>24182675</v>
      </c>
      <c r="AY159">
        <v>1</v>
      </c>
      <c r="AZ159">
        <v>0</v>
      </c>
      <c r="BA159">
        <v>165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CX159">
        <f>Y159*Source!I59</f>
        <v>0.7922999999999999</v>
      </c>
      <c r="CY159">
        <f>AB159</f>
        <v>37.34</v>
      </c>
      <c r="CZ159">
        <f>AF159</f>
        <v>37.34</v>
      </c>
      <c r="DA159">
        <f>AJ159</f>
        <v>1</v>
      </c>
      <c r="DB159">
        <v>0</v>
      </c>
    </row>
    <row r="160" spans="1:106" ht="12.75">
      <c r="A160">
        <f>ROW(Source!A59)</f>
        <v>59</v>
      </c>
      <c r="B160">
        <v>24182268</v>
      </c>
      <c r="C160">
        <v>24182666</v>
      </c>
      <c r="D160">
        <v>19853256</v>
      </c>
      <c r="E160">
        <v>1</v>
      </c>
      <c r="F160">
        <v>1</v>
      </c>
      <c r="G160">
        <v>1</v>
      </c>
      <c r="H160">
        <v>2</v>
      </c>
      <c r="I160" t="s">
        <v>444</v>
      </c>
      <c r="J160" t="s">
        <v>445</v>
      </c>
      <c r="K160" t="s">
        <v>446</v>
      </c>
      <c r="L160">
        <v>1368</v>
      </c>
      <c r="N160">
        <v>1011</v>
      </c>
      <c r="O160" t="s">
        <v>425</v>
      </c>
      <c r="P160" t="s">
        <v>425</v>
      </c>
      <c r="Q160">
        <v>1</v>
      </c>
      <c r="W160">
        <v>0</v>
      </c>
      <c r="X160">
        <v>-124752544</v>
      </c>
      <c r="Y160">
        <v>6.6875</v>
      </c>
      <c r="AA160">
        <v>0</v>
      </c>
      <c r="AB160">
        <v>2.44</v>
      </c>
      <c r="AC160">
        <v>0</v>
      </c>
      <c r="AD160">
        <v>0</v>
      </c>
      <c r="AE160">
        <v>0</v>
      </c>
      <c r="AF160">
        <v>2.44</v>
      </c>
      <c r="AG160">
        <v>0</v>
      </c>
      <c r="AH160">
        <v>0</v>
      </c>
      <c r="AI160">
        <v>1</v>
      </c>
      <c r="AJ160">
        <v>1</v>
      </c>
      <c r="AK160">
        <v>1</v>
      </c>
      <c r="AL160">
        <v>1</v>
      </c>
      <c r="AN160">
        <v>0</v>
      </c>
      <c r="AO160">
        <v>1</v>
      </c>
      <c r="AP160">
        <v>1</v>
      </c>
      <c r="AQ160">
        <v>0</v>
      </c>
      <c r="AR160">
        <v>0</v>
      </c>
      <c r="AT160">
        <v>5.35</v>
      </c>
      <c r="AU160" t="s">
        <v>99</v>
      </c>
      <c r="AV160">
        <v>0</v>
      </c>
      <c r="AW160">
        <v>2</v>
      </c>
      <c r="AX160">
        <v>24182676</v>
      </c>
      <c r="AY160">
        <v>1</v>
      </c>
      <c r="AZ160">
        <v>0</v>
      </c>
      <c r="BA160">
        <v>166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CX160">
        <f>Y160*Source!I59</f>
        <v>5.577375</v>
      </c>
      <c r="CY160">
        <f>AB160</f>
        <v>2.44</v>
      </c>
      <c r="CZ160">
        <f>AF160</f>
        <v>2.44</v>
      </c>
      <c r="DA160">
        <f>AJ160</f>
        <v>1</v>
      </c>
      <c r="DB160">
        <v>0</v>
      </c>
    </row>
    <row r="161" spans="1:106" ht="12.75">
      <c r="A161">
        <f>ROW(Source!A59)</f>
        <v>59</v>
      </c>
      <c r="B161">
        <v>24182268</v>
      </c>
      <c r="C161">
        <v>24182666</v>
      </c>
      <c r="D161">
        <v>19853649</v>
      </c>
      <c r="E161">
        <v>1</v>
      </c>
      <c r="F161">
        <v>1</v>
      </c>
      <c r="G161">
        <v>1</v>
      </c>
      <c r="H161">
        <v>2</v>
      </c>
      <c r="I161" t="s">
        <v>447</v>
      </c>
      <c r="J161" t="s">
        <v>448</v>
      </c>
      <c r="K161" t="s">
        <v>449</v>
      </c>
      <c r="L161">
        <v>1368</v>
      </c>
      <c r="N161">
        <v>1011</v>
      </c>
      <c r="O161" t="s">
        <v>425</v>
      </c>
      <c r="P161" t="s">
        <v>425</v>
      </c>
      <c r="Q161">
        <v>1</v>
      </c>
      <c r="W161">
        <v>0</v>
      </c>
      <c r="X161">
        <v>1849659131</v>
      </c>
      <c r="Y161">
        <v>5.725</v>
      </c>
      <c r="AA161">
        <v>0</v>
      </c>
      <c r="AB161">
        <v>80.75</v>
      </c>
      <c r="AC161">
        <v>0</v>
      </c>
      <c r="AD161">
        <v>0</v>
      </c>
      <c r="AE161">
        <v>0</v>
      </c>
      <c r="AF161">
        <v>80.75</v>
      </c>
      <c r="AG161">
        <v>0</v>
      </c>
      <c r="AH161">
        <v>0</v>
      </c>
      <c r="AI161">
        <v>1</v>
      </c>
      <c r="AJ161">
        <v>1</v>
      </c>
      <c r="AK161">
        <v>1</v>
      </c>
      <c r="AL161">
        <v>1</v>
      </c>
      <c r="AN161">
        <v>0</v>
      </c>
      <c r="AO161">
        <v>1</v>
      </c>
      <c r="AP161">
        <v>1</v>
      </c>
      <c r="AQ161">
        <v>0</v>
      </c>
      <c r="AR161">
        <v>0</v>
      </c>
      <c r="AT161">
        <v>4.58</v>
      </c>
      <c r="AU161" t="s">
        <v>99</v>
      </c>
      <c r="AV161">
        <v>0</v>
      </c>
      <c r="AW161">
        <v>2</v>
      </c>
      <c r="AX161">
        <v>24182677</v>
      </c>
      <c r="AY161">
        <v>1</v>
      </c>
      <c r="AZ161">
        <v>0</v>
      </c>
      <c r="BA161">
        <v>167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CX161">
        <f>Y161*Source!I59</f>
        <v>4.774649999999999</v>
      </c>
      <c r="CY161">
        <f>AB161</f>
        <v>80.75</v>
      </c>
      <c r="CZ161">
        <f>AF161</f>
        <v>80.75</v>
      </c>
      <c r="DA161">
        <f>AJ161</f>
        <v>1</v>
      </c>
      <c r="DB161">
        <v>0</v>
      </c>
    </row>
    <row r="162" spans="1:106" ht="12.75">
      <c r="A162">
        <f>ROW(Source!A59)</f>
        <v>59</v>
      </c>
      <c r="B162">
        <v>24182268</v>
      </c>
      <c r="C162">
        <v>24182666</v>
      </c>
      <c r="D162">
        <v>19856742</v>
      </c>
      <c r="E162">
        <v>1</v>
      </c>
      <c r="F162">
        <v>1</v>
      </c>
      <c r="G162">
        <v>1</v>
      </c>
      <c r="H162">
        <v>3</v>
      </c>
      <c r="I162" t="s">
        <v>588</v>
      </c>
      <c r="J162" t="s">
        <v>589</v>
      </c>
      <c r="K162" t="s">
        <v>590</v>
      </c>
      <c r="L162">
        <v>1327</v>
      </c>
      <c r="N162">
        <v>1005</v>
      </c>
      <c r="O162" t="s">
        <v>107</v>
      </c>
      <c r="P162" t="s">
        <v>107</v>
      </c>
      <c r="Q162">
        <v>1</v>
      </c>
      <c r="W162">
        <v>0</v>
      </c>
      <c r="X162">
        <v>-61391946</v>
      </c>
      <c r="Y162">
        <v>103</v>
      </c>
      <c r="AA162">
        <v>64.2</v>
      </c>
      <c r="AB162">
        <v>0</v>
      </c>
      <c r="AC162">
        <v>0</v>
      </c>
      <c r="AD162">
        <v>0</v>
      </c>
      <c r="AE162">
        <v>64.2</v>
      </c>
      <c r="AF162">
        <v>0</v>
      </c>
      <c r="AG162">
        <v>0</v>
      </c>
      <c r="AH162">
        <v>0</v>
      </c>
      <c r="AI162">
        <v>1</v>
      </c>
      <c r="AJ162">
        <v>1</v>
      </c>
      <c r="AK162">
        <v>1</v>
      </c>
      <c r="AL162">
        <v>1</v>
      </c>
      <c r="AN162">
        <v>0</v>
      </c>
      <c r="AO162">
        <v>1</v>
      </c>
      <c r="AP162">
        <v>0</v>
      </c>
      <c r="AQ162">
        <v>0</v>
      </c>
      <c r="AR162">
        <v>0</v>
      </c>
      <c r="AT162">
        <v>103</v>
      </c>
      <c r="AV162">
        <v>0</v>
      </c>
      <c r="AW162">
        <v>2</v>
      </c>
      <c r="AX162">
        <v>24182678</v>
      </c>
      <c r="AY162">
        <v>1</v>
      </c>
      <c r="AZ162">
        <v>0</v>
      </c>
      <c r="BA162">
        <v>168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CX162">
        <f>Y162*Source!I59</f>
        <v>85.902</v>
      </c>
      <c r="CY162">
        <f>AA162</f>
        <v>64.2</v>
      </c>
      <c r="CZ162">
        <f>AE162</f>
        <v>64.2</v>
      </c>
      <c r="DA162">
        <f>AI162</f>
        <v>1</v>
      </c>
      <c r="DB162">
        <v>0</v>
      </c>
    </row>
    <row r="163" spans="1:106" ht="12.75">
      <c r="A163">
        <f>ROW(Source!A60)</f>
        <v>60</v>
      </c>
      <c r="B163">
        <v>24182268</v>
      </c>
      <c r="C163">
        <v>24182679</v>
      </c>
      <c r="D163">
        <v>9915060</v>
      </c>
      <c r="E163">
        <v>1</v>
      </c>
      <c r="F163">
        <v>1</v>
      </c>
      <c r="G163">
        <v>1</v>
      </c>
      <c r="H163">
        <v>1</v>
      </c>
      <c r="I163" t="s">
        <v>471</v>
      </c>
      <c r="K163" t="s">
        <v>472</v>
      </c>
      <c r="L163">
        <v>1191</v>
      </c>
      <c r="N163">
        <v>1013</v>
      </c>
      <c r="O163" t="s">
        <v>419</v>
      </c>
      <c r="P163" t="s">
        <v>419</v>
      </c>
      <c r="Q163">
        <v>1</v>
      </c>
      <c r="W163">
        <v>0</v>
      </c>
      <c r="X163">
        <v>-653602743</v>
      </c>
      <c r="Y163">
        <v>111.55</v>
      </c>
      <c r="AA163">
        <v>0</v>
      </c>
      <c r="AB163">
        <v>0</v>
      </c>
      <c r="AC163">
        <v>0</v>
      </c>
      <c r="AD163">
        <v>8.82</v>
      </c>
      <c r="AE163">
        <v>0</v>
      </c>
      <c r="AF163">
        <v>0</v>
      </c>
      <c r="AG163">
        <v>0</v>
      </c>
      <c r="AH163">
        <v>8.82</v>
      </c>
      <c r="AI163">
        <v>1</v>
      </c>
      <c r="AJ163">
        <v>1</v>
      </c>
      <c r="AK163">
        <v>1</v>
      </c>
      <c r="AL163">
        <v>1</v>
      </c>
      <c r="AN163">
        <v>0</v>
      </c>
      <c r="AO163">
        <v>1</v>
      </c>
      <c r="AP163">
        <v>1</v>
      </c>
      <c r="AQ163">
        <v>0</v>
      </c>
      <c r="AR163">
        <v>0</v>
      </c>
      <c r="AT163">
        <v>97</v>
      </c>
      <c r="AU163" t="s">
        <v>100</v>
      </c>
      <c r="AV163">
        <v>1</v>
      </c>
      <c r="AW163">
        <v>2</v>
      </c>
      <c r="AX163">
        <v>24182703</v>
      </c>
      <c r="AY163">
        <v>1</v>
      </c>
      <c r="AZ163">
        <v>0</v>
      </c>
      <c r="BA163">
        <v>169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CX163">
        <f>Y163*Source!I60</f>
        <v>82.43545</v>
      </c>
      <c r="CY163">
        <f>AD163</f>
        <v>8.82</v>
      </c>
      <c r="CZ163">
        <f>AH163</f>
        <v>8.82</v>
      </c>
      <c r="DA163">
        <f>AL163</f>
        <v>1</v>
      </c>
      <c r="DB163">
        <v>0</v>
      </c>
    </row>
    <row r="164" spans="1:106" ht="12.75">
      <c r="A164">
        <f>ROW(Source!A60)</f>
        <v>60</v>
      </c>
      <c r="B164">
        <v>24182268</v>
      </c>
      <c r="C164">
        <v>24182679</v>
      </c>
      <c r="D164">
        <v>121548</v>
      </c>
      <c r="E164">
        <v>1</v>
      </c>
      <c r="F164">
        <v>1</v>
      </c>
      <c r="G164">
        <v>1</v>
      </c>
      <c r="H164">
        <v>1</v>
      </c>
      <c r="I164" t="s">
        <v>28</v>
      </c>
      <c r="K164" t="s">
        <v>420</v>
      </c>
      <c r="L164">
        <v>608254</v>
      </c>
      <c r="N164">
        <v>1013</v>
      </c>
      <c r="O164" t="s">
        <v>421</v>
      </c>
      <c r="P164" t="s">
        <v>421</v>
      </c>
      <c r="Q164">
        <v>1</v>
      </c>
      <c r="W164">
        <v>0</v>
      </c>
      <c r="X164">
        <v>-185737400</v>
      </c>
      <c r="Y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1</v>
      </c>
      <c r="AJ164">
        <v>1</v>
      </c>
      <c r="AK164">
        <v>1</v>
      </c>
      <c r="AL164">
        <v>1</v>
      </c>
      <c r="AN164">
        <v>0</v>
      </c>
      <c r="AO164">
        <v>1</v>
      </c>
      <c r="AP164">
        <v>1</v>
      </c>
      <c r="AQ164">
        <v>0</v>
      </c>
      <c r="AR164">
        <v>0</v>
      </c>
      <c r="AT164">
        <v>0</v>
      </c>
      <c r="AU164" t="s">
        <v>99</v>
      </c>
      <c r="AV164">
        <v>2</v>
      </c>
      <c r="AW164">
        <v>2</v>
      </c>
      <c r="AX164">
        <v>24182704</v>
      </c>
      <c r="AY164">
        <v>1</v>
      </c>
      <c r="AZ164">
        <v>0</v>
      </c>
      <c r="BA164">
        <v>170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CX164">
        <f>Y164*Source!I60</f>
        <v>0</v>
      </c>
      <c r="CY164">
        <f>AD164</f>
        <v>0</v>
      </c>
      <c r="CZ164">
        <f>AH164</f>
        <v>0</v>
      </c>
      <c r="DA164">
        <f>AL164</f>
        <v>1</v>
      </c>
      <c r="DB164">
        <v>0</v>
      </c>
    </row>
    <row r="165" spans="1:106" ht="12.75">
      <c r="A165">
        <f>ROW(Source!A60)</f>
        <v>60</v>
      </c>
      <c r="B165">
        <v>24182268</v>
      </c>
      <c r="C165">
        <v>24182679</v>
      </c>
      <c r="D165">
        <v>19852483</v>
      </c>
      <c r="E165">
        <v>1</v>
      </c>
      <c r="F165">
        <v>1</v>
      </c>
      <c r="G165">
        <v>1</v>
      </c>
      <c r="H165">
        <v>2</v>
      </c>
      <c r="I165" t="s">
        <v>473</v>
      </c>
      <c r="J165" t="s">
        <v>474</v>
      </c>
      <c r="K165" t="s">
        <v>475</v>
      </c>
      <c r="L165">
        <v>1368</v>
      </c>
      <c r="N165">
        <v>1011</v>
      </c>
      <c r="O165" t="s">
        <v>425</v>
      </c>
      <c r="P165" t="s">
        <v>425</v>
      </c>
      <c r="Q165">
        <v>1</v>
      </c>
      <c r="W165">
        <v>0</v>
      </c>
      <c r="X165">
        <v>1010985928</v>
      </c>
      <c r="Y165">
        <v>2.75</v>
      </c>
      <c r="AA165">
        <v>0</v>
      </c>
      <c r="AB165">
        <v>3.61</v>
      </c>
      <c r="AC165">
        <v>0</v>
      </c>
      <c r="AD165">
        <v>0</v>
      </c>
      <c r="AE165">
        <v>0</v>
      </c>
      <c r="AF165">
        <v>3.61</v>
      </c>
      <c r="AG165">
        <v>0</v>
      </c>
      <c r="AH165">
        <v>0</v>
      </c>
      <c r="AI165">
        <v>1</v>
      </c>
      <c r="AJ165">
        <v>1</v>
      </c>
      <c r="AK165">
        <v>1</v>
      </c>
      <c r="AL165">
        <v>1</v>
      </c>
      <c r="AN165">
        <v>0</v>
      </c>
      <c r="AO165">
        <v>1</v>
      </c>
      <c r="AP165">
        <v>1</v>
      </c>
      <c r="AQ165">
        <v>0</v>
      </c>
      <c r="AR165">
        <v>0</v>
      </c>
      <c r="AT165">
        <v>2.2</v>
      </c>
      <c r="AU165" t="s">
        <v>99</v>
      </c>
      <c r="AV165">
        <v>0</v>
      </c>
      <c r="AW165">
        <v>2</v>
      </c>
      <c r="AX165">
        <v>24182705</v>
      </c>
      <c r="AY165">
        <v>1</v>
      </c>
      <c r="AZ165">
        <v>0</v>
      </c>
      <c r="BA165">
        <v>171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CX165">
        <f>Y165*Source!I60</f>
        <v>2.03225</v>
      </c>
      <c r="CY165">
        <f>AB165</f>
        <v>3.61</v>
      </c>
      <c r="CZ165">
        <f>AF165</f>
        <v>3.61</v>
      </c>
      <c r="DA165">
        <f>AJ165</f>
        <v>1</v>
      </c>
      <c r="DB165">
        <v>0</v>
      </c>
    </row>
    <row r="166" spans="1:106" ht="12.75">
      <c r="A166">
        <f>ROW(Source!A60)</f>
        <v>60</v>
      </c>
      <c r="B166">
        <v>24182268</v>
      </c>
      <c r="C166">
        <v>24182679</v>
      </c>
      <c r="D166">
        <v>19853289</v>
      </c>
      <c r="E166">
        <v>1</v>
      </c>
      <c r="F166">
        <v>1</v>
      </c>
      <c r="G166">
        <v>1</v>
      </c>
      <c r="H166">
        <v>2</v>
      </c>
      <c r="I166" t="s">
        <v>476</v>
      </c>
      <c r="J166" t="s">
        <v>477</v>
      </c>
      <c r="K166" t="s">
        <v>478</v>
      </c>
      <c r="L166">
        <v>1368</v>
      </c>
      <c r="N166">
        <v>1011</v>
      </c>
      <c r="O166" t="s">
        <v>425</v>
      </c>
      <c r="P166" t="s">
        <v>425</v>
      </c>
      <c r="Q166">
        <v>1</v>
      </c>
      <c r="W166">
        <v>0</v>
      </c>
      <c r="X166">
        <v>-659931207</v>
      </c>
      <c r="Y166">
        <v>0.4</v>
      </c>
      <c r="AA166">
        <v>0</v>
      </c>
      <c r="AB166">
        <v>40.24</v>
      </c>
      <c r="AC166">
        <v>0</v>
      </c>
      <c r="AD166">
        <v>0</v>
      </c>
      <c r="AE166">
        <v>0</v>
      </c>
      <c r="AF166">
        <v>40.24</v>
      </c>
      <c r="AG166">
        <v>0</v>
      </c>
      <c r="AH166">
        <v>0</v>
      </c>
      <c r="AI166">
        <v>1</v>
      </c>
      <c r="AJ166">
        <v>1</v>
      </c>
      <c r="AK166">
        <v>1</v>
      </c>
      <c r="AL166">
        <v>1</v>
      </c>
      <c r="AN166">
        <v>0</v>
      </c>
      <c r="AO166">
        <v>1</v>
      </c>
      <c r="AP166">
        <v>1</v>
      </c>
      <c r="AQ166">
        <v>0</v>
      </c>
      <c r="AR166">
        <v>0</v>
      </c>
      <c r="AT166">
        <v>0.32</v>
      </c>
      <c r="AU166" t="s">
        <v>99</v>
      </c>
      <c r="AV166">
        <v>0</v>
      </c>
      <c r="AW166">
        <v>2</v>
      </c>
      <c r="AX166">
        <v>24182706</v>
      </c>
      <c r="AY166">
        <v>1</v>
      </c>
      <c r="AZ166">
        <v>0</v>
      </c>
      <c r="BA166">
        <v>172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CX166">
        <f>Y166*Source!I60</f>
        <v>0.29560000000000003</v>
      </c>
      <c r="CY166">
        <f>AB166</f>
        <v>40.24</v>
      </c>
      <c r="CZ166">
        <f>AF166</f>
        <v>40.24</v>
      </c>
      <c r="DA166">
        <f>AJ166</f>
        <v>1</v>
      </c>
      <c r="DB166">
        <v>0</v>
      </c>
    </row>
    <row r="167" spans="1:106" ht="12.75">
      <c r="A167">
        <f>ROW(Source!A60)</f>
        <v>60</v>
      </c>
      <c r="B167">
        <v>24182268</v>
      </c>
      <c r="C167">
        <v>24182679</v>
      </c>
      <c r="D167">
        <v>19853328</v>
      </c>
      <c r="E167">
        <v>1</v>
      </c>
      <c r="F167">
        <v>1</v>
      </c>
      <c r="G167">
        <v>1</v>
      </c>
      <c r="H167">
        <v>2</v>
      </c>
      <c r="I167" t="s">
        <v>479</v>
      </c>
      <c r="J167" t="s">
        <v>480</v>
      </c>
      <c r="K167" t="s">
        <v>481</v>
      </c>
      <c r="L167">
        <v>1368</v>
      </c>
      <c r="N167">
        <v>1011</v>
      </c>
      <c r="O167" t="s">
        <v>425</v>
      </c>
      <c r="P167" t="s">
        <v>425</v>
      </c>
      <c r="Q167">
        <v>1</v>
      </c>
      <c r="W167">
        <v>0</v>
      </c>
      <c r="X167">
        <v>1322216100</v>
      </c>
      <c r="Y167">
        <v>1.625</v>
      </c>
      <c r="AA167">
        <v>0</v>
      </c>
      <c r="AB167">
        <v>2.5</v>
      </c>
      <c r="AC167">
        <v>0</v>
      </c>
      <c r="AD167">
        <v>0</v>
      </c>
      <c r="AE167">
        <v>0</v>
      </c>
      <c r="AF167">
        <v>2.5</v>
      </c>
      <c r="AG167">
        <v>0</v>
      </c>
      <c r="AH167">
        <v>0</v>
      </c>
      <c r="AI167">
        <v>1</v>
      </c>
      <c r="AJ167">
        <v>1</v>
      </c>
      <c r="AK167">
        <v>1</v>
      </c>
      <c r="AL167">
        <v>1</v>
      </c>
      <c r="AN167">
        <v>0</v>
      </c>
      <c r="AO167">
        <v>1</v>
      </c>
      <c r="AP167">
        <v>1</v>
      </c>
      <c r="AQ167">
        <v>0</v>
      </c>
      <c r="AR167">
        <v>0</v>
      </c>
      <c r="AT167">
        <v>1.3</v>
      </c>
      <c r="AU167" t="s">
        <v>99</v>
      </c>
      <c r="AV167">
        <v>0</v>
      </c>
      <c r="AW167">
        <v>2</v>
      </c>
      <c r="AX167">
        <v>24182707</v>
      </c>
      <c r="AY167">
        <v>1</v>
      </c>
      <c r="AZ167">
        <v>0</v>
      </c>
      <c r="BA167">
        <v>173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CX167">
        <f>Y167*Source!I60</f>
        <v>1.200875</v>
      </c>
      <c r="CY167">
        <f>AB167</f>
        <v>2.5</v>
      </c>
      <c r="CZ167">
        <f>AF167</f>
        <v>2.5</v>
      </c>
      <c r="DA167">
        <f>AJ167</f>
        <v>1</v>
      </c>
      <c r="DB167">
        <v>0</v>
      </c>
    </row>
    <row r="168" spans="1:106" ht="12.75">
      <c r="A168">
        <f>ROW(Source!A60)</f>
        <v>60</v>
      </c>
      <c r="B168">
        <v>24182268</v>
      </c>
      <c r="C168">
        <v>24182679</v>
      </c>
      <c r="D168">
        <v>19856757</v>
      </c>
      <c r="E168">
        <v>1</v>
      </c>
      <c r="F168">
        <v>1</v>
      </c>
      <c r="G168">
        <v>1</v>
      </c>
      <c r="H168">
        <v>3</v>
      </c>
      <c r="I168" t="s">
        <v>485</v>
      </c>
      <c r="J168" t="s">
        <v>486</v>
      </c>
      <c r="K168" t="s">
        <v>487</v>
      </c>
      <c r="L168">
        <v>1346</v>
      </c>
      <c r="N168">
        <v>1009</v>
      </c>
      <c r="O168" t="s">
        <v>125</v>
      </c>
      <c r="P168" t="s">
        <v>125</v>
      </c>
      <c r="Q168">
        <v>1</v>
      </c>
      <c r="W168">
        <v>0</v>
      </c>
      <c r="X168">
        <v>604297337</v>
      </c>
      <c r="Y168">
        <v>10</v>
      </c>
      <c r="AA168">
        <v>15.63</v>
      </c>
      <c r="AB168">
        <v>0</v>
      </c>
      <c r="AC168">
        <v>0</v>
      </c>
      <c r="AD168">
        <v>0</v>
      </c>
      <c r="AE168">
        <v>15.63</v>
      </c>
      <c r="AF168">
        <v>0</v>
      </c>
      <c r="AG168">
        <v>0</v>
      </c>
      <c r="AH168">
        <v>0</v>
      </c>
      <c r="AI168">
        <v>1</v>
      </c>
      <c r="AJ168">
        <v>1</v>
      </c>
      <c r="AK168">
        <v>1</v>
      </c>
      <c r="AL168">
        <v>1</v>
      </c>
      <c r="AN168">
        <v>0</v>
      </c>
      <c r="AO168">
        <v>1</v>
      </c>
      <c r="AP168">
        <v>0</v>
      </c>
      <c r="AQ168">
        <v>0</v>
      </c>
      <c r="AR168">
        <v>0</v>
      </c>
      <c r="AT168">
        <v>10</v>
      </c>
      <c r="AV168">
        <v>0</v>
      </c>
      <c r="AW168">
        <v>2</v>
      </c>
      <c r="AX168">
        <v>24182708</v>
      </c>
      <c r="AY168">
        <v>1</v>
      </c>
      <c r="AZ168">
        <v>0</v>
      </c>
      <c r="BA168">
        <v>174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CX168">
        <f>Y168*Source!I60</f>
        <v>7.39</v>
      </c>
      <c r="CY168">
        <f aca="true" t="shared" si="6" ref="CY168:CY185">AA168</f>
        <v>15.63</v>
      </c>
      <c r="CZ168">
        <f aca="true" t="shared" si="7" ref="CZ168:CZ185">AE168</f>
        <v>15.63</v>
      </c>
      <c r="DA168">
        <f aca="true" t="shared" si="8" ref="DA168:DA185">AI168</f>
        <v>1</v>
      </c>
      <c r="DB168">
        <v>0</v>
      </c>
    </row>
    <row r="169" spans="1:106" ht="12.75">
      <c r="A169">
        <f>ROW(Source!A60)</f>
        <v>60</v>
      </c>
      <c r="B169">
        <v>24182268</v>
      </c>
      <c r="C169">
        <v>24182679</v>
      </c>
      <c r="D169">
        <v>19856764</v>
      </c>
      <c r="E169">
        <v>1</v>
      </c>
      <c r="F169">
        <v>1</v>
      </c>
      <c r="G169">
        <v>1</v>
      </c>
      <c r="H169">
        <v>3</v>
      </c>
      <c r="I169" t="s">
        <v>491</v>
      </c>
      <c r="J169" t="s">
        <v>492</v>
      </c>
      <c r="K169" t="s">
        <v>493</v>
      </c>
      <c r="L169">
        <v>1346</v>
      </c>
      <c r="N169">
        <v>1009</v>
      </c>
      <c r="O169" t="s">
        <v>125</v>
      </c>
      <c r="P169" t="s">
        <v>125</v>
      </c>
      <c r="Q169">
        <v>1</v>
      </c>
      <c r="W169">
        <v>0</v>
      </c>
      <c r="X169">
        <v>-958878002</v>
      </c>
      <c r="Y169">
        <v>4</v>
      </c>
      <c r="AA169">
        <v>8.9</v>
      </c>
      <c r="AB169">
        <v>0</v>
      </c>
      <c r="AC169">
        <v>0</v>
      </c>
      <c r="AD169">
        <v>0</v>
      </c>
      <c r="AE169">
        <v>8.9</v>
      </c>
      <c r="AF169">
        <v>0</v>
      </c>
      <c r="AG169">
        <v>0</v>
      </c>
      <c r="AH169">
        <v>0</v>
      </c>
      <c r="AI169">
        <v>1</v>
      </c>
      <c r="AJ169">
        <v>1</v>
      </c>
      <c r="AK169">
        <v>1</v>
      </c>
      <c r="AL169">
        <v>1</v>
      </c>
      <c r="AN169">
        <v>0</v>
      </c>
      <c r="AO169">
        <v>1</v>
      </c>
      <c r="AP169">
        <v>0</v>
      </c>
      <c r="AQ169">
        <v>0</v>
      </c>
      <c r="AR169">
        <v>0</v>
      </c>
      <c r="AT169">
        <v>4</v>
      </c>
      <c r="AV169">
        <v>0</v>
      </c>
      <c r="AW169">
        <v>2</v>
      </c>
      <c r="AX169">
        <v>24182709</v>
      </c>
      <c r="AY169">
        <v>1</v>
      </c>
      <c r="AZ169">
        <v>0</v>
      </c>
      <c r="BA169">
        <v>175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CX169">
        <f>Y169*Source!I60</f>
        <v>2.956</v>
      </c>
      <c r="CY169">
        <f t="shared" si="6"/>
        <v>8.9</v>
      </c>
      <c r="CZ169">
        <f t="shared" si="7"/>
        <v>8.9</v>
      </c>
      <c r="DA169">
        <f t="shared" si="8"/>
        <v>1</v>
      </c>
      <c r="DB169">
        <v>0</v>
      </c>
    </row>
    <row r="170" spans="1:106" ht="12.75">
      <c r="A170">
        <f>ROW(Source!A60)</f>
        <v>60</v>
      </c>
      <c r="B170">
        <v>24182268</v>
      </c>
      <c r="C170">
        <v>24182679</v>
      </c>
      <c r="D170">
        <v>19856765</v>
      </c>
      <c r="E170">
        <v>1</v>
      </c>
      <c r="F170">
        <v>1</v>
      </c>
      <c r="G170">
        <v>1</v>
      </c>
      <c r="H170">
        <v>3</v>
      </c>
      <c r="I170" t="s">
        <v>494</v>
      </c>
      <c r="J170" t="s">
        <v>495</v>
      </c>
      <c r="K170" t="s">
        <v>496</v>
      </c>
      <c r="L170">
        <v>1346</v>
      </c>
      <c r="N170">
        <v>1009</v>
      </c>
      <c r="O170" t="s">
        <v>125</v>
      </c>
      <c r="P170" t="s">
        <v>125</v>
      </c>
      <c r="Q170">
        <v>1</v>
      </c>
      <c r="W170">
        <v>0</v>
      </c>
      <c r="X170">
        <v>-709394794</v>
      </c>
      <c r="Y170">
        <v>42</v>
      </c>
      <c r="AA170">
        <v>3.22</v>
      </c>
      <c r="AB170">
        <v>0</v>
      </c>
      <c r="AC170">
        <v>0</v>
      </c>
      <c r="AD170">
        <v>0</v>
      </c>
      <c r="AE170">
        <v>3.22</v>
      </c>
      <c r="AF170">
        <v>0</v>
      </c>
      <c r="AG170">
        <v>0</v>
      </c>
      <c r="AH170">
        <v>0</v>
      </c>
      <c r="AI170">
        <v>1</v>
      </c>
      <c r="AJ170">
        <v>1</v>
      </c>
      <c r="AK170">
        <v>1</v>
      </c>
      <c r="AL170">
        <v>1</v>
      </c>
      <c r="AN170">
        <v>0</v>
      </c>
      <c r="AO170">
        <v>1</v>
      </c>
      <c r="AP170">
        <v>0</v>
      </c>
      <c r="AQ170">
        <v>0</v>
      </c>
      <c r="AR170">
        <v>0</v>
      </c>
      <c r="AT170">
        <v>42</v>
      </c>
      <c r="AV170">
        <v>0</v>
      </c>
      <c r="AW170">
        <v>2</v>
      </c>
      <c r="AX170">
        <v>24182710</v>
      </c>
      <c r="AY170">
        <v>1</v>
      </c>
      <c r="AZ170">
        <v>0</v>
      </c>
      <c r="BA170">
        <v>176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CX170">
        <f>Y170*Source!I60</f>
        <v>31.038</v>
      </c>
      <c r="CY170">
        <f t="shared" si="6"/>
        <v>3.22</v>
      </c>
      <c r="CZ170">
        <f t="shared" si="7"/>
        <v>3.22</v>
      </c>
      <c r="DA170">
        <f t="shared" si="8"/>
        <v>1</v>
      </c>
      <c r="DB170">
        <v>0</v>
      </c>
    </row>
    <row r="171" spans="1:106" ht="12.75">
      <c r="A171">
        <f>ROW(Source!A60)</f>
        <v>60</v>
      </c>
      <c r="B171">
        <v>24182268</v>
      </c>
      <c r="C171">
        <v>24182679</v>
      </c>
      <c r="D171">
        <v>19856806</v>
      </c>
      <c r="E171">
        <v>1</v>
      </c>
      <c r="F171">
        <v>1</v>
      </c>
      <c r="G171">
        <v>1</v>
      </c>
      <c r="H171">
        <v>3</v>
      </c>
      <c r="I171" t="s">
        <v>497</v>
      </c>
      <c r="J171" t="s">
        <v>498</v>
      </c>
      <c r="K171" t="s">
        <v>499</v>
      </c>
      <c r="L171">
        <v>1301</v>
      </c>
      <c r="N171">
        <v>1003</v>
      </c>
      <c r="O171" t="s">
        <v>258</v>
      </c>
      <c r="P171" t="s">
        <v>258</v>
      </c>
      <c r="Q171">
        <v>1</v>
      </c>
      <c r="W171">
        <v>0</v>
      </c>
      <c r="X171">
        <v>-580427809</v>
      </c>
      <c r="Y171">
        <v>68</v>
      </c>
      <c r="AA171">
        <v>0.2</v>
      </c>
      <c r="AB171">
        <v>0</v>
      </c>
      <c r="AC171">
        <v>0</v>
      </c>
      <c r="AD171">
        <v>0</v>
      </c>
      <c r="AE171">
        <v>0.2</v>
      </c>
      <c r="AF171">
        <v>0</v>
      </c>
      <c r="AG171">
        <v>0</v>
      </c>
      <c r="AH171">
        <v>0</v>
      </c>
      <c r="AI171">
        <v>1</v>
      </c>
      <c r="AJ171">
        <v>1</v>
      </c>
      <c r="AK171">
        <v>1</v>
      </c>
      <c r="AL171">
        <v>1</v>
      </c>
      <c r="AN171">
        <v>0</v>
      </c>
      <c r="AO171">
        <v>1</v>
      </c>
      <c r="AP171">
        <v>0</v>
      </c>
      <c r="AQ171">
        <v>0</v>
      </c>
      <c r="AR171">
        <v>0</v>
      </c>
      <c r="AT171">
        <v>68</v>
      </c>
      <c r="AV171">
        <v>0</v>
      </c>
      <c r="AW171">
        <v>2</v>
      </c>
      <c r="AX171">
        <v>24182711</v>
      </c>
      <c r="AY171">
        <v>1</v>
      </c>
      <c r="AZ171">
        <v>0</v>
      </c>
      <c r="BA171">
        <v>177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CX171">
        <f>Y171*Source!I60</f>
        <v>50.252</v>
      </c>
      <c r="CY171">
        <f t="shared" si="6"/>
        <v>0.2</v>
      </c>
      <c r="CZ171">
        <f t="shared" si="7"/>
        <v>0.2</v>
      </c>
      <c r="DA171">
        <f t="shared" si="8"/>
        <v>1</v>
      </c>
      <c r="DB171">
        <v>0</v>
      </c>
    </row>
    <row r="172" spans="1:106" ht="12.75">
      <c r="A172">
        <f>ROW(Source!A60)</f>
        <v>60</v>
      </c>
      <c r="B172">
        <v>24182268</v>
      </c>
      <c r="C172">
        <v>24182679</v>
      </c>
      <c r="D172">
        <v>19856812</v>
      </c>
      <c r="E172">
        <v>1</v>
      </c>
      <c r="F172">
        <v>1</v>
      </c>
      <c r="G172">
        <v>1</v>
      </c>
      <c r="H172">
        <v>3</v>
      </c>
      <c r="I172" t="s">
        <v>500</v>
      </c>
      <c r="J172" t="s">
        <v>501</v>
      </c>
      <c r="K172" t="s">
        <v>502</v>
      </c>
      <c r="L172">
        <v>1301</v>
      </c>
      <c r="N172">
        <v>1003</v>
      </c>
      <c r="O172" t="s">
        <v>258</v>
      </c>
      <c r="P172" t="s">
        <v>258</v>
      </c>
      <c r="Q172">
        <v>1</v>
      </c>
      <c r="W172">
        <v>0</v>
      </c>
      <c r="X172">
        <v>2124727040</v>
      </c>
      <c r="Y172">
        <v>135</v>
      </c>
      <c r="AA172">
        <v>2.07</v>
      </c>
      <c r="AB172">
        <v>0</v>
      </c>
      <c r="AC172">
        <v>0</v>
      </c>
      <c r="AD172">
        <v>0</v>
      </c>
      <c r="AE172">
        <v>2.07</v>
      </c>
      <c r="AF172">
        <v>0</v>
      </c>
      <c r="AG172">
        <v>0</v>
      </c>
      <c r="AH172">
        <v>0</v>
      </c>
      <c r="AI172">
        <v>1</v>
      </c>
      <c r="AJ172">
        <v>1</v>
      </c>
      <c r="AK172">
        <v>1</v>
      </c>
      <c r="AL172">
        <v>1</v>
      </c>
      <c r="AN172">
        <v>0</v>
      </c>
      <c r="AO172">
        <v>1</v>
      </c>
      <c r="AP172">
        <v>0</v>
      </c>
      <c r="AQ172">
        <v>0</v>
      </c>
      <c r="AR172">
        <v>0</v>
      </c>
      <c r="AT172">
        <v>135</v>
      </c>
      <c r="AV172">
        <v>0</v>
      </c>
      <c r="AW172">
        <v>2</v>
      </c>
      <c r="AX172">
        <v>24182712</v>
      </c>
      <c r="AY172">
        <v>1</v>
      </c>
      <c r="AZ172">
        <v>0</v>
      </c>
      <c r="BA172">
        <v>178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CX172">
        <f>Y172*Source!I60</f>
        <v>99.765</v>
      </c>
      <c r="CY172">
        <f t="shared" si="6"/>
        <v>2.07</v>
      </c>
      <c r="CZ172">
        <f t="shared" si="7"/>
        <v>2.07</v>
      </c>
      <c r="DA172">
        <f t="shared" si="8"/>
        <v>1</v>
      </c>
      <c r="DB172">
        <v>0</v>
      </c>
    </row>
    <row r="173" spans="1:106" ht="12.75">
      <c r="A173">
        <f>ROW(Source!A60)</f>
        <v>60</v>
      </c>
      <c r="B173">
        <v>24182268</v>
      </c>
      <c r="C173">
        <v>24182679</v>
      </c>
      <c r="D173">
        <v>19856816</v>
      </c>
      <c r="E173">
        <v>1</v>
      </c>
      <c r="F173">
        <v>1</v>
      </c>
      <c r="G173">
        <v>1</v>
      </c>
      <c r="H173">
        <v>3</v>
      </c>
      <c r="I173" t="s">
        <v>591</v>
      </c>
      <c r="J173" t="s">
        <v>592</v>
      </c>
      <c r="K173" t="s">
        <v>593</v>
      </c>
      <c r="L173">
        <v>1301</v>
      </c>
      <c r="N173">
        <v>1003</v>
      </c>
      <c r="O173" t="s">
        <v>258</v>
      </c>
      <c r="P173" t="s">
        <v>258</v>
      </c>
      <c r="Q173">
        <v>1</v>
      </c>
      <c r="W173">
        <v>0</v>
      </c>
      <c r="X173">
        <v>-876879323</v>
      </c>
      <c r="Y173">
        <v>135</v>
      </c>
      <c r="AA173">
        <v>0.44</v>
      </c>
      <c r="AB173">
        <v>0</v>
      </c>
      <c r="AC173">
        <v>0</v>
      </c>
      <c r="AD173">
        <v>0</v>
      </c>
      <c r="AE173">
        <v>0.44</v>
      </c>
      <c r="AF173">
        <v>0</v>
      </c>
      <c r="AG173">
        <v>0</v>
      </c>
      <c r="AH173">
        <v>0</v>
      </c>
      <c r="AI173">
        <v>1</v>
      </c>
      <c r="AJ173">
        <v>1</v>
      </c>
      <c r="AK173">
        <v>1</v>
      </c>
      <c r="AL173">
        <v>1</v>
      </c>
      <c r="AN173">
        <v>0</v>
      </c>
      <c r="AO173">
        <v>1</v>
      </c>
      <c r="AP173">
        <v>0</v>
      </c>
      <c r="AQ173">
        <v>0</v>
      </c>
      <c r="AR173">
        <v>0</v>
      </c>
      <c r="AT173">
        <v>135</v>
      </c>
      <c r="AV173">
        <v>0</v>
      </c>
      <c r="AW173">
        <v>2</v>
      </c>
      <c r="AX173">
        <v>24182713</v>
      </c>
      <c r="AY173">
        <v>1</v>
      </c>
      <c r="AZ173">
        <v>0</v>
      </c>
      <c r="BA173">
        <v>179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CX173">
        <f>Y173*Source!I60</f>
        <v>99.765</v>
      </c>
      <c r="CY173">
        <f t="shared" si="6"/>
        <v>0.44</v>
      </c>
      <c r="CZ173">
        <f t="shared" si="7"/>
        <v>0.44</v>
      </c>
      <c r="DA173">
        <f t="shared" si="8"/>
        <v>1</v>
      </c>
      <c r="DB173">
        <v>0</v>
      </c>
    </row>
    <row r="174" spans="1:106" ht="12.75">
      <c r="A174">
        <f>ROW(Source!A60)</f>
        <v>60</v>
      </c>
      <c r="B174">
        <v>24182268</v>
      </c>
      <c r="C174">
        <v>24182679</v>
      </c>
      <c r="D174">
        <v>19856841</v>
      </c>
      <c r="E174">
        <v>1</v>
      </c>
      <c r="F174">
        <v>1</v>
      </c>
      <c r="G174">
        <v>1</v>
      </c>
      <c r="H174">
        <v>3</v>
      </c>
      <c r="I174" t="s">
        <v>105</v>
      </c>
      <c r="J174" t="s">
        <v>108</v>
      </c>
      <c r="K174" t="s">
        <v>106</v>
      </c>
      <c r="L174">
        <v>1327</v>
      </c>
      <c r="N174">
        <v>1005</v>
      </c>
      <c r="O174" t="s">
        <v>107</v>
      </c>
      <c r="P174" t="s">
        <v>107</v>
      </c>
      <c r="Q174">
        <v>1</v>
      </c>
      <c r="W174">
        <v>1</v>
      </c>
      <c r="X174">
        <v>1948464112</v>
      </c>
      <c r="Y174">
        <v>-111</v>
      </c>
      <c r="AA174">
        <v>17.91</v>
      </c>
      <c r="AB174">
        <v>0</v>
      </c>
      <c r="AC174">
        <v>0</v>
      </c>
      <c r="AD174">
        <v>0</v>
      </c>
      <c r="AE174">
        <v>17.91</v>
      </c>
      <c r="AF174">
        <v>0</v>
      </c>
      <c r="AG174">
        <v>0</v>
      </c>
      <c r="AH174">
        <v>0</v>
      </c>
      <c r="AI174">
        <v>1</v>
      </c>
      <c r="AJ174">
        <v>1</v>
      </c>
      <c r="AK174">
        <v>1</v>
      </c>
      <c r="AL174">
        <v>1</v>
      </c>
      <c r="AN174">
        <v>0</v>
      </c>
      <c r="AO174">
        <v>1</v>
      </c>
      <c r="AP174">
        <v>0</v>
      </c>
      <c r="AQ174">
        <v>0</v>
      </c>
      <c r="AR174">
        <v>0</v>
      </c>
      <c r="AT174">
        <v>-111</v>
      </c>
      <c r="AV174">
        <v>0</v>
      </c>
      <c r="AW174">
        <v>2</v>
      </c>
      <c r="AX174">
        <v>24182714</v>
      </c>
      <c r="AY174">
        <v>1</v>
      </c>
      <c r="AZ174">
        <v>6144</v>
      </c>
      <c r="BA174">
        <v>180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CX174">
        <f>Y174*Source!I60</f>
        <v>-82.029</v>
      </c>
      <c r="CY174">
        <f t="shared" si="6"/>
        <v>17.91</v>
      </c>
      <c r="CZ174">
        <f t="shared" si="7"/>
        <v>17.91</v>
      </c>
      <c r="DA174">
        <f t="shared" si="8"/>
        <v>1</v>
      </c>
      <c r="DB174">
        <v>0</v>
      </c>
    </row>
    <row r="175" spans="1:106" ht="12.75">
      <c r="A175">
        <f>ROW(Source!A60)</f>
        <v>60</v>
      </c>
      <c r="B175">
        <v>24182268</v>
      </c>
      <c r="C175">
        <v>24182679</v>
      </c>
      <c r="D175">
        <v>19856844</v>
      </c>
      <c r="E175">
        <v>1</v>
      </c>
      <c r="F175">
        <v>1</v>
      </c>
      <c r="G175">
        <v>1</v>
      </c>
      <c r="H175">
        <v>3</v>
      </c>
      <c r="I175" t="s">
        <v>113</v>
      </c>
      <c r="J175" t="s">
        <v>115</v>
      </c>
      <c r="K175" t="s">
        <v>199</v>
      </c>
      <c r="L175">
        <v>1327</v>
      </c>
      <c r="N175">
        <v>1005</v>
      </c>
      <c r="O175" t="s">
        <v>107</v>
      </c>
      <c r="P175" t="s">
        <v>107</v>
      </c>
      <c r="Q175">
        <v>1</v>
      </c>
      <c r="W175">
        <v>0</v>
      </c>
      <c r="X175">
        <v>1734805747</v>
      </c>
      <c r="Y175">
        <v>111</v>
      </c>
      <c r="AA175">
        <v>24.44</v>
      </c>
      <c r="AB175">
        <v>0</v>
      </c>
      <c r="AC175">
        <v>0</v>
      </c>
      <c r="AD175">
        <v>0</v>
      </c>
      <c r="AE175">
        <v>24.44</v>
      </c>
      <c r="AF175">
        <v>0</v>
      </c>
      <c r="AG175">
        <v>0</v>
      </c>
      <c r="AH175">
        <v>0</v>
      </c>
      <c r="AI175">
        <v>1</v>
      </c>
      <c r="AJ175">
        <v>1</v>
      </c>
      <c r="AK175">
        <v>1</v>
      </c>
      <c r="AL175">
        <v>1</v>
      </c>
      <c r="AN175">
        <v>0</v>
      </c>
      <c r="AO175">
        <v>0</v>
      </c>
      <c r="AP175">
        <v>0</v>
      </c>
      <c r="AQ175">
        <v>0</v>
      </c>
      <c r="AR175">
        <v>0</v>
      </c>
      <c r="AT175">
        <v>111</v>
      </c>
      <c r="AV175">
        <v>0</v>
      </c>
      <c r="AW175">
        <v>1</v>
      </c>
      <c r="AX175">
        <v>-1</v>
      </c>
      <c r="AY175">
        <v>0</v>
      </c>
      <c r="AZ175">
        <v>0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CX175">
        <f>Y175*Source!I60</f>
        <v>82.029</v>
      </c>
      <c r="CY175">
        <f t="shared" si="6"/>
        <v>24.44</v>
      </c>
      <c r="CZ175">
        <f t="shared" si="7"/>
        <v>24.44</v>
      </c>
      <c r="DA175">
        <f t="shared" si="8"/>
        <v>1</v>
      </c>
      <c r="DB175">
        <v>0</v>
      </c>
    </row>
    <row r="176" spans="1:106" ht="12.75">
      <c r="A176">
        <f>ROW(Source!A60)</f>
        <v>60</v>
      </c>
      <c r="B176">
        <v>24182268</v>
      </c>
      <c r="C176">
        <v>24182679</v>
      </c>
      <c r="D176">
        <v>19856914</v>
      </c>
      <c r="E176">
        <v>1</v>
      </c>
      <c r="F176">
        <v>1</v>
      </c>
      <c r="G176">
        <v>1</v>
      </c>
      <c r="H176">
        <v>3</v>
      </c>
      <c r="I176" t="s">
        <v>594</v>
      </c>
      <c r="J176" t="s">
        <v>595</v>
      </c>
      <c r="K176" t="s">
        <v>596</v>
      </c>
      <c r="L176">
        <v>1354</v>
      </c>
      <c r="N176">
        <v>1010</v>
      </c>
      <c r="O176" t="s">
        <v>195</v>
      </c>
      <c r="P176" t="s">
        <v>195</v>
      </c>
      <c r="Q176">
        <v>1</v>
      </c>
      <c r="W176">
        <v>0</v>
      </c>
      <c r="X176">
        <v>1821666278</v>
      </c>
      <c r="Y176">
        <v>368</v>
      </c>
      <c r="AA176">
        <v>0.02</v>
      </c>
      <c r="AB176">
        <v>0</v>
      </c>
      <c r="AC176">
        <v>0</v>
      </c>
      <c r="AD176">
        <v>0</v>
      </c>
      <c r="AE176">
        <v>0.02</v>
      </c>
      <c r="AF176">
        <v>0</v>
      </c>
      <c r="AG176">
        <v>0</v>
      </c>
      <c r="AH176">
        <v>0</v>
      </c>
      <c r="AI176">
        <v>1</v>
      </c>
      <c r="AJ176">
        <v>1</v>
      </c>
      <c r="AK176">
        <v>1</v>
      </c>
      <c r="AL176">
        <v>1</v>
      </c>
      <c r="AN176">
        <v>0</v>
      </c>
      <c r="AO176">
        <v>1</v>
      </c>
      <c r="AP176">
        <v>0</v>
      </c>
      <c r="AQ176">
        <v>0</v>
      </c>
      <c r="AR176">
        <v>0</v>
      </c>
      <c r="AT176">
        <v>368</v>
      </c>
      <c r="AV176">
        <v>0</v>
      </c>
      <c r="AW176">
        <v>2</v>
      </c>
      <c r="AX176">
        <v>24182715</v>
      </c>
      <c r="AY176">
        <v>1</v>
      </c>
      <c r="AZ176">
        <v>0</v>
      </c>
      <c r="BA176">
        <v>181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CX176">
        <f>Y176*Source!I60</f>
        <v>271.952</v>
      </c>
      <c r="CY176">
        <f t="shared" si="6"/>
        <v>0.02</v>
      </c>
      <c r="CZ176">
        <f t="shared" si="7"/>
        <v>0.02</v>
      </c>
      <c r="DA176">
        <f t="shared" si="8"/>
        <v>1</v>
      </c>
      <c r="DB176">
        <v>0</v>
      </c>
    </row>
    <row r="177" spans="1:106" ht="12.75">
      <c r="A177">
        <f>ROW(Source!A60)</f>
        <v>60</v>
      </c>
      <c r="B177">
        <v>24182268</v>
      </c>
      <c r="C177">
        <v>24182679</v>
      </c>
      <c r="D177">
        <v>19856915</v>
      </c>
      <c r="E177">
        <v>1</v>
      </c>
      <c r="F177">
        <v>1</v>
      </c>
      <c r="G177">
        <v>1</v>
      </c>
      <c r="H177">
        <v>3</v>
      </c>
      <c r="I177" t="s">
        <v>506</v>
      </c>
      <c r="J177" t="s">
        <v>507</v>
      </c>
      <c r="K177" t="s">
        <v>508</v>
      </c>
      <c r="L177">
        <v>1354</v>
      </c>
      <c r="N177">
        <v>1010</v>
      </c>
      <c r="O177" t="s">
        <v>195</v>
      </c>
      <c r="P177" t="s">
        <v>195</v>
      </c>
      <c r="Q177">
        <v>1</v>
      </c>
      <c r="W177">
        <v>0</v>
      </c>
      <c r="X177">
        <v>1705114818</v>
      </c>
      <c r="Y177">
        <v>2221</v>
      </c>
      <c r="AA177">
        <v>0.02</v>
      </c>
      <c r="AB177">
        <v>0</v>
      </c>
      <c r="AC177">
        <v>0</v>
      </c>
      <c r="AD177">
        <v>0</v>
      </c>
      <c r="AE177">
        <v>0.02</v>
      </c>
      <c r="AF177">
        <v>0</v>
      </c>
      <c r="AG177">
        <v>0</v>
      </c>
      <c r="AH177">
        <v>0</v>
      </c>
      <c r="AI177">
        <v>1</v>
      </c>
      <c r="AJ177">
        <v>1</v>
      </c>
      <c r="AK177">
        <v>1</v>
      </c>
      <c r="AL177">
        <v>1</v>
      </c>
      <c r="AN177">
        <v>0</v>
      </c>
      <c r="AO177">
        <v>1</v>
      </c>
      <c r="AP177">
        <v>0</v>
      </c>
      <c r="AQ177">
        <v>0</v>
      </c>
      <c r="AR177">
        <v>0</v>
      </c>
      <c r="AT177">
        <v>2221</v>
      </c>
      <c r="AV177">
        <v>0</v>
      </c>
      <c r="AW177">
        <v>2</v>
      </c>
      <c r="AX177">
        <v>24182716</v>
      </c>
      <c r="AY177">
        <v>1</v>
      </c>
      <c r="AZ177">
        <v>0</v>
      </c>
      <c r="BA177">
        <v>182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CX177">
        <f>Y177*Source!I60</f>
        <v>1641.319</v>
      </c>
      <c r="CY177">
        <f t="shared" si="6"/>
        <v>0.02</v>
      </c>
      <c r="CZ177">
        <f t="shared" si="7"/>
        <v>0.02</v>
      </c>
      <c r="DA177">
        <f t="shared" si="8"/>
        <v>1</v>
      </c>
      <c r="DB177">
        <v>0</v>
      </c>
    </row>
    <row r="178" spans="1:106" ht="12.75">
      <c r="A178">
        <f>ROW(Source!A60)</f>
        <v>60</v>
      </c>
      <c r="B178">
        <v>24182268</v>
      </c>
      <c r="C178">
        <v>24182679</v>
      </c>
      <c r="D178">
        <v>19856921</v>
      </c>
      <c r="E178">
        <v>1</v>
      </c>
      <c r="F178">
        <v>1</v>
      </c>
      <c r="G178">
        <v>1</v>
      </c>
      <c r="H178">
        <v>3</v>
      </c>
      <c r="I178" t="s">
        <v>597</v>
      </c>
      <c r="J178" t="s">
        <v>598</v>
      </c>
      <c r="K178" t="s">
        <v>599</v>
      </c>
      <c r="L178">
        <v>1354</v>
      </c>
      <c r="N178">
        <v>1010</v>
      </c>
      <c r="O178" t="s">
        <v>195</v>
      </c>
      <c r="P178" t="s">
        <v>195</v>
      </c>
      <c r="Q178">
        <v>1</v>
      </c>
      <c r="W178">
        <v>0</v>
      </c>
      <c r="X178">
        <v>951062303</v>
      </c>
      <c r="Y178">
        <v>81</v>
      </c>
      <c r="AA178">
        <v>0.84</v>
      </c>
      <c r="AB178">
        <v>0</v>
      </c>
      <c r="AC178">
        <v>0</v>
      </c>
      <c r="AD178">
        <v>0</v>
      </c>
      <c r="AE178">
        <v>0.84</v>
      </c>
      <c r="AF178">
        <v>0</v>
      </c>
      <c r="AG178">
        <v>0</v>
      </c>
      <c r="AH178">
        <v>0</v>
      </c>
      <c r="AI178">
        <v>1</v>
      </c>
      <c r="AJ178">
        <v>1</v>
      </c>
      <c r="AK178">
        <v>1</v>
      </c>
      <c r="AL178">
        <v>1</v>
      </c>
      <c r="AN178">
        <v>0</v>
      </c>
      <c r="AO178">
        <v>1</v>
      </c>
      <c r="AP178">
        <v>0</v>
      </c>
      <c r="AQ178">
        <v>0</v>
      </c>
      <c r="AR178">
        <v>0</v>
      </c>
      <c r="AT178">
        <v>81</v>
      </c>
      <c r="AV178">
        <v>0</v>
      </c>
      <c r="AW178">
        <v>2</v>
      </c>
      <c r="AX178">
        <v>24182717</v>
      </c>
      <c r="AY178">
        <v>1</v>
      </c>
      <c r="AZ178">
        <v>0</v>
      </c>
      <c r="BA178">
        <v>183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CX178">
        <f>Y178*Source!I60</f>
        <v>59.859</v>
      </c>
      <c r="CY178">
        <f t="shared" si="6"/>
        <v>0.84</v>
      </c>
      <c r="CZ178">
        <f t="shared" si="7"/>
        <v>0.84</v>
      </c>
      <c r="DA178">
        <f t="shared" si="8"/>
        <v>1</v>
      </c>
      <c r="DB178">
        <v>0</v>
      </c>
    </row>
    <row r="179" spans="1:106" ht="12.75">
      <c r="A179">
        <f>ROW(Source!A60)</f>
        <v>60</v>
      </c>
      <c r="B179">
        <v>24182268</v>
      </c>
      <c r="C179">
        <v>24182679</v>
      </c>
      <c r="D179">
        <v>19856922</v>
      </c>
      <c r="E179">
        <v>1</v>
      </c>
      <c r="F179">
        <v>1</v>
      </c>
      <c r="G179">
        <v>1</v>
      </c>
      <c r="H179">
        <v>3</v>
      </c>
      <c r="I179" t="s">
        <v>509</v>
      </c>
      <c r="J179" t="s">
        <v>510</v>
      </c>
      <c r="K179" t="s">
        <v>511</v>
      </c>
      <c r="L179">
        <v>1354</v>
      </c>
      <c r="N179">
        <v>1010</v>
      </c>
      <c r="O179" t="s">
        <v>195</v>
      </c>
      <c r="P179" t="s">
        <v>195</v>
      </c>
      <c r="Q179">
        <v>1</v>
      </c>
      <c r="W179">
        <v>0</v>
      </c>
      <c r="X179">
        <v>-1374838503</v>
      </c>
      <c r="Y179">
        <v>322</v>
      </c>
      <c r="AA179">
        <v>0.1</v>
      </c>
      <c r="AB179">
        <v>0</v>
      </c>
      <c r="AC179">
        <v>0</v>
      </c>
      <c r="AD179">
        <v>0</v>
      </c>
      <c r="AE179">
        <v>0.1</v>
      </c>
      <c r="AF179">
        <v>0</v>
      </c>
      <c r="AG179">
        <v>0</v>
      </c>
      <c r="AH179">
        <v>0</v>
      </c>
      <c r="AI179">
        <v>1</v>
      </c>
      <c r="AJ179">
        <v>1</v>
      </c>
      <c r="AK179">
        <v>1</v>
      </c>
      <c r="AL179">
        <v>1</v>
      </c>
      <c r="AN179">
        <v>0</v>
      </c>
      <c r="AO179">
        <v>1</v>
      </c>
      <c r="AP179">
        <v>0</v>
      </c>
      <c r="AQ179">
        <v>0</v>
      </c>
      <c r="AR179">
        <v>0</v>
      </c>
      <c r="AT179">
        <v>322</v>
      </c>
      <c r="AV179">
        <v>0</v>
      </c>
      <c r="AW179">
        <v>2</v>
      </c>
      <c r="AX179">
        <v>24182718</v>
      </c>
      <c r="AY179">
        <v>1</v>
      </c>
      <c r="AZ179">
        <v>0</v>
      </c>
      <c r="BA179">
        <v>184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CX179">
        <f>Y179*Source!I60</f>
        <v>237.958</v>
      </c>
      <c r="CY179">
        <f t="shared" si="6"/>
        <v>0.1</v>
      </c>
      <c r="CZ179">
        <f t="shared" si="7"/>
        <v>0.1</v>
      </c>
      <c r="DA179">
        <f t="shared" si="8"/>
        <v>1</v>
      </c>
      <c r="DB179">
        <v>0</v>
      </c>
    </row>
    <row r="180" spans="1:106" ht="12.75">
      <c r="A180">
        <f>ROW(Source!A60)</f>
        <v>60</v>
      </c>
      <c r="B180">
        <v>24182268</v>
      </c>
      <c r="C180">
        <v>24182679</v>
      </c>
      <c r="D180">
        <v>19876271</v>
      </c>
      <c r="E180">
        <v>1</v>
      </c>
      <c r="F180">
        <v>1</v>
      </c>
      <c r="G180">
        <v>1</v>
      </c>
      <c r="H180">
        <v>3</v>
      </c>
      <c r="I180" t="s">
        <v>600</v>
      </c>
      <c r="J180" t="s">
        <v>601</v>
      </c>
      <c r="K180" t="s">
        <v>602</v>
      </c>
      <c r="L180">
        <v>1301</v>
      </c>
      <c r="N180">
        <v>1003</v>
      </c>
      <c r="O180" t="s">
        <v>258</v>
      </c>
      <c r="P180" t="s">
        <v>258</v>
      </c>
      <c r="Q180">
        <v>1</v>
      </c>
      <c r="W180">
        <v>0</v>
      </c>
      <c r="X180">
        <v>-799171457</v>
      </c>
      <c r="Y180">
        <v>136</v>
      </c>
      <c r="AA180">
        <v>4.77</v>
      </c>
      <c r="AB180">
        <v>0</v>
      </c>
      <c r="AC180">
        <v>0</v>
      </c>
      <c r="AD180">
        <v>0</v>
      </c>
      <c r="AE180">
        <v>4.77</v>
      </c>
      <c r="AF180">
        <v>0</v>
      </c>
      <c r="AG180">
        <v>0</v>
      </c>
      <c r="AH180">
        <v>0</v>
      </c>
      <c r="AI180">
        <v>1</v>
      </c>
      <c r="AJ180">
        <v>1</v>
      </c>
      <c r="AK180">
        <v>1</v>
      </c>
      <c r="AL180">
        <v>1</v>
      </c>
      <c r="AN180">
        <v>0</v>
      </c>
      <c r="AO180">
        <v>1</v>
      </c>
      <c r="AP180">
        <v>0</v>
      </c>
      <c r="AQ180">
        <v>0</v>
      </c>
      <c r="AR180">
        <v>0</v>
      </c>
      <c r="AT180">
        <v>136</v>
      </c>
      <c r="AV180">
        <v>0</v>
      </c>
      <c r="AW180">
        <v>2</v>
      </c>
      <c r="AX180">
        <v>24182719</v>
      </c>
      <c r="AY180">
        <v>1</v>
      </c>
      <c r="AZ180">
        <v>0</v>
      </c>
      <c r="BA180">
        <v>185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CX180">
        <f>Y180*Source!I60</f>
        <v>100.504</v>
      </c>
      <c r="CY180">
        <f t="shared" si="6"/>
        <v>4.77</v>
      </c>
      <c r="CZ180">
        <f t="shared" si="7"/>
        <v>4.77</v>
      </c>
      <c r="DA180">
        <f t="shared" si="8"/>
        <v>1</v>
      </c>
      <c r="DB180">
        <v>0</v>
      </c>
    </row>
    <row r="181" spans="1:106" ht="12.75">
      <c r="A181">
        <f>ROW(Source!A60)</f>
        <v>60</v>
      </c>
      <c r="B181">
        <v>24182268</v>
      </c>
      <c r="C181">
        <v>24182679</v>
      </c>
      <c r="D181">
        <v>19876273</v>
      </c>
      <c r="E181">
        <v>1</v>
      </c>
      <c r="F181">
        <v>1</v>
      </c>
      <c r="G181">
        <v>1</v>
      </c>
      <c r="H181">
        <v>3</v>
      </c>
      <c r="I181" t="s">
        <v>603</v>
      </c>
      <c r="J181" t="s">
        <v>604</v>
      </c>
      <c r="K181" t="s">
        <v>605</v>
      </c>
      <c r="L181">
        <v>1301</v>
      </c>
      <c r="N181">
        <v>1003</v>
      </c>
      <c r="O181" t="s">
        <v>258</v>
      </c>
      <c r="P181" t="s">
        <v>258</v>
      </c>
      <c r="Q181">
        <v>1</v>
      </c>
      <c r="W181">
        <v>0</v>
      </c>
      <c r="X181">
        <v>-317855823</v>
      </c>
      <c r="Y181">
        <v>306</v>
      </c>
      <c r="AA181">
        <v>6.56</v>
      </c>
      <c r="AB181">
        <v>0</v>
      </c>
      <c r="AC181">
        <v>0</v>
      </c>
      <c r="AD181">
        <v>0</v>
      </c>
      <c r="AE181">
        <v>6.56</v>
      </c>
      <c r="AF181">
        <v>0</v>
      </c>
      <c r="AG181">
        <v>0</v>
      </c>
      <c r="AH181">
        <v>0</v>
      </c>
      <c r="AI181">
        <v>1</v>
      </c>
      <c r="AJ181">
        <v>1</v>
      </c>
      <c r="AK181">
        <v>1</v>
      </c>
      <c r="AL181">
        <v>1</v>
      </c>
      <c r="AN181">
        <v>0</v>
      </c>
      <c r="AO181">
        <v>1</v>
      </c>
      <c r="AP181">
        <v>0</v>
      </c>
      <c r="AQ181">
        <v>0</v>
      </c>
      <c r="AR181">
        <v>0</v>
      </c>
      <c r="AT181">
        <v>306</v>
      </c>
      <c r="AV181">
        <v>0</v>
      </c>
      <c r="AW181">
        <v>2</v>
      </c>
      <c r="AX181">
        <v>24182720</v>
      </c>
      <c r="AY181">
        <v>1</v>
      </c>
      <c r="AZ181">
        <v>0</v>
      </c>
      <c r="BA181">
        <v>186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CX181">
        <f>Y181*Source!I60</f>
        <v>226.134</v>
      </c>
      <c r="CY181">
        <f t="shared" si="6"/>
        <v>6.56</v>
      </c>
      <c r="CZ181">
        <f t="shared" si="7"/>
        <v>6.56</v>
      </c>
      <c r="DA181">
        <f t="shared" si="8"/>
        <v>1</v>
      </c>
      <c r="DB181">
        <v>0</v>
      </c>
    </row>
    <row r="182" spans="1:106" ht="12.75">
      <c r="A182">
        <f>ROW(Source!A60)</f>
        <v>60</v>
      </c>
      <c r="B182">
        <v>24182268</v>
      </c>
      <c r="C182">
        <v>24182679</v>
      </c>
      <c r="D182">
        <v>19876285</v>
      </c>
      <c r="E182">
        <v>1</v>
      </c>
      <c r="F182">
        <v>1</v>
      </c>
      <c r="G182">
        <v>1</v>
      </c>
      <c r="H182">
        <v>3</v>
      </c>
      <c r="I182" t="s">
        <v>606</v>
      </c>
      <c r="J182" t="s">
        <v>607</v>
      </c>
      <c r="K182" t="s">
        <v>608</v>
      </c>
      <c r="L182">
        <v>1354</v>
      </c>
      <c r="N182">
        <v>1010</v>
      </c>
      <c r="O182" t="s">
        <v>195</v>
      </c>
      <c r="P182" t="s">
        <v>195</v>
      </c>
      <c r="Q182">
        <v>1</v>
      </c>
      <c r="W182">
        <v>0</v>
      </c>
      <c r="X182">
        <v>-724159258</v>
      </c>
      <c r="Y182">
        <v>81</v>
      </c>
      <c r="AA182">
        <v>1.5</v>
      </c>
      <c r="AB182">
        <v>0</v>
      </c>
      <c r="AC182">
        <v>0</v>
      </c>
      <c r="AD182">
        <v>0</v>
      </c>
      <c r="AE182">
        <v>1.5</v>
      </c>
      <c r="AF182">
        <v>0</v>
      </c>
      <c r="AG182">
        <v>0</v>
      </c>
      <c r="AH182">
        <v>0</v>
      </c>
      <c r="AI182">
        <v>1</v>
      </c>
      <c r="AJ182">
        <v>1</v>
      </c>
      <c r="AK182">
        <v>1</v>
      </c>
      <c r="AL182">
        <v>1</v>
      </c>
      <c r="AN182">
        <v>0</v>
      </c>
      <c r="AO182">
        <v>1</v>
      </c>
      <c r="AP182">
        <v>0</v>
      </c>
      <c r="AQ182">
        <v>0</v>
      </c>
      <c r="AR182">
        <v>0</v>
      </c>
      <c r="AT182">
        <v>81</v>
      </c>
      <c r="AV182">
        <v>0</v>
      </c>
      <c r="AW182">
        <v>2</v>
      </c>
      <c r="AX182">
        <v>24182721</v>
      </c>
      <c r="AY182">
        <v>1</v>
      </c>
      <c r="AZ182">
        <v>0</v>
      </c>
      <c r="BA182">
        <v>187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CX182">
        <f>Y182*Source!I60</f>
        <v>59.859</v>
      </c>
      <c r="CY182">
        <f t="shared" si="6"/>
        <v>1.5</v>
      </c>
      <c r="CZ182">
        <f t="shared" si="7"/>
        <v>1.5</v>
      </c>
      <c r="DA182">
        <f t="shared" si="8"/>
        <v>1</v>
      </c>
      <c r="DB182">
        <v>0</v>
      </c>
    </row>
    <row r="183" spans="1:106" ht="12.75">
      <c r="A183">
        <f>ROW(Source!A60)</f>
        <v>60</v>
      </c>
      <c r="B183">
        <v>24182268</v>
      </c>
      <c r="C183">
        <v>24182679</v>
      </c>
      <c r="D183">
        <v>19876287</v>
      </c>
      <c r="E183">
        <v>1</v>
      </c>
      <c r="F183">
        <v>1</v>
      </c>
      <c r="G183">
        <v>1</v>
      </c>
      <c r="H183">
        <v>3</v>
      </c>
      <c r="I183" t="s">
        <v>193</v>
      </c>
      <c r="J183" t="s">
        <v>196</v>
      </c>
      <c r="K183" t="s">
        <v>194</v>
      </c>
      <c r="L183">
        <v>1354</v>
      </c>
      <c r="N183">
        <v>1010</v>
      </c>
      <c r="O183" t="s">
        <v>195</v>
      </c>
      <c r="P183" t="s">
        <v>195</v>
      </c>
      <c r="Q183">
        <v>1</v>
      </c>
      <c r="W183">
        <v>0</v>
      </c>
      <c r="X183">
        <v>714316232</v>
      </c>
      <c r="Y183">
        <v>81.190798</v>
      </c>
      <c r="AA183">
        <v>0.74</v>
      </c>
      <c r="AB183">
        <v>0</v>
      </c>
      <c r="AC183">
        <v>0</v>
      </c>
      <c r="AD183">
        <v>0</v>
      </c>
      <c r="AE183">
        <v>0.74</v>
      </c>
      <c r="AF183">
        <v>0</v>
      </c>
      <c r="AG183">
        <v>0</v>
      </c>
      <c r="AH183">
        <v>0</v>
      </c>
      <c r="AI183">
        <v>1</v>
      </c>
      <c r="AJ183">
        <v>1</v>
      </c>
      <c r="AK183">
        <v>1</v>
      </c>
      <c r="AL183">
        <v>1</v>
      </c>
      <c r="AN183">
        <v>1</v>
      </c>
      <c r="AO183">
        <v>0</v>
      </c>
      <c r="AP183">
        <v>0</v>
      </c>
      <c r="AQ183">
        <v>0</v>
      </c>
      <c r="AR183">
        <v>0</v>
      </c>
      <c r="AT183">
        <v>81.190798</v>
      </c>
      <c r="AV183">
        <v>0</v>
      </c>
      <c r="AW183">
        <v>1</v>
      </c>
      <c r="AX183">
        <v>-1</v>
      </c>
      <c r="AY183">
        <v>0</v>
      </c>
      <c r="AZ183">
        <v>0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CX183">
        <f>Y183*Source!I60</f>
        <v>59.999999722</v>
      </c>
      <c r="CY183">
        <f t="shared" si="6"/>
        <v>0.74</v>
      </c>
      <c r="CZ183">
        <f t="shared" si="7"/>
        <v>0.74</v>
      </c>
      <c r="DA183">
        <f t="shared" si="8"/>
        <v>1</v>
      </c>
      <c r="DB183">
        <v>0</v>
      </c>
    </row>
    <row r="184" spans="1:106" ht="12.75">
      <c r="A184">
        <f>ROW(Source!A60)</f>
        <v>60</v>
      </c>
      <c r="B184">
        <v>24182268</v>
      </c>
      <c r="C184">
        <v>24182679</v>
      </c>
      <c r="D184">
        <v>19876291</v>
      </c>
      <c r="E184">
        <v>1</v>
      </c>
      <c r="F184">
        <v>1</v>
      </c>
      <c r="G184">
        <v>1</v>
      </c>
      <c r="H184">
        <v>3</v>
      </c>
      <c r="I184" t="s">
        <v>609</v>
      </c>
      <c r="J184" t="s">
        <v>610</v>
      </c>
      <c r="K184" t="s">
        <v>611</v>
      </c>
      <c r="L184">
        <v>1354</v>
      </c>
      <c r="N184">
        <v>1010</v>
      </c>
      <c r="O184" t="s">
        <v>195</v>
      </c>
      <c r="P184" t="s">
        <v>195</v>
      </c>
      <c r="Q184">
        <v>1</v>
      </c>
      <c r="W184">
        <v>0</v>
      </c>
      <c r="X184">
        <v>-1517437272</v>
      </c>
      <c r="Y184">
        <v>183</v>
      </c>
      <c r="AA184">
        <v>1.91</v>
      </c>
      <c r="AB184">
        <v>0</v>
      </c>
      <c r="AC184">
        <v>0</v>
      </c>
      <c r="AD184">
        <v>0</v>
      </c>
      <c r="AE184">
        <v>1.91</v>
      </c>
      <c r="AF184">
        <v>0</v>
      </c>
      <c r="AG184">
        <v>0</v>
      </c>
      <c r="AH184">
        <v>0</v>
      </c>
      <c r="AI184">
        <v>1</v>
      </c>
      <c r="AJ184">
        <v>1</v>
      </c>
      <c r="AK184">
        <v>1</v>
      </c>
      <c r="AL184">
        <v>1</v>
      </c>
      <c r="AN184">
        <v>0</v>
      </c>
      <c r="AO184">
        <v>1</v>
      </c>
      <c r="AP184">
        <v>0</v>
      </c>
      <c r="AQ184">
        <v>0</v>
      </c>
      <c r="AR184">
        <v>0</v>
      </c>
      <c r="AT184">
        <v>183</v>
      </c>
      <c r="AV184">
        <v>0</v>
      </c>
      <c r="AW184">
        <v>2</v>
      </c>
      <c r="AX184">
        <v>24182722</v>
      </c>
      <c r="AY184">
        <v>1</v>
      </c>
      <c r="AZ184">
        <v>0</v>
      </c>
      <c r="BA184">
        <v>188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CX184">
        <f>Y184*Source!I60</f>
        <v>135.237</v>
      </c>
      <c r="CY184">
        <f t="shared" si="6"/>
        <v>1.91</v>
      </c>
      <c r="CZ184">
        <f t="shared" si="7"/>
        <v>1.91</v>
      </c>
      <c r="DA184">
        <f t="shared" si="8"/>
        <v>1</v>
      </c>
      <c r="DB184">
        <v>0</v>
      </c>
    </row>
    <row r="185" spans="1:106" ht="12.75">
      <c r="A185">
        <f>ROW(Source!A60)</f>
        <v>60</v>
      </c>
      <c r="B185">
        <v>24182268</v>
      </c>
      <c r="C185">
        <v>24182679</v>
      </c>
      <c r="D185">
        <v>19876296</v>
      </c>
      <c r="E185">
        <v>1</v>
      </c>
      <c r="F185">
        <v>1</v>
      </c>
      <c r="G185">
        <v>1</v>
      </c>
      <c r="H185">
        <v>3</v>
      </c>
      <c r="I185" t="s">
        <v>612</v>
      </c>
      <c r="J185" t="s">
        <v>613</v>
      </c>
      <c r="K185" t="s">
        <v>614</v>
      </c>
      <c r="L185">
        <v>1354</v>
      </c>
      <c r="N185">
        <v>1010</v>
      </c>
      <c r="O185" t="s">
        <v>195</v>
      </c>
      <c r="P185" t="s">
        <v>195</v>
      </c>
      <c r="Q185">
        <v>1</v>
      </c>
      <c r="W185">
        <v>0</v>
      </c>
      <c r="X185">
        <v>2123274122</v>
      </c>
      <c r="Y185">
        <v>81</v>
      </c>
      <c r="AA185">
        <v>0.7</v>
      </c>
      <c r="AB185">
        <v>0</v>
      </c>
      <c r="AC185">
        <v>0</v>
      </c>
      <c r="AD185">
        <v>0</v>
      </c>
      <c r="AE185">
        <v>0.7</v>
      </c>
      <c r="AF185">
        <v>0</v>
      </c>
      <c r="AG185">
        <v>0</v>
      </c>
      <c r="AH185">
        <v>0</v>
      </c>
      <c r="AI185">
        <v>1</v>
      </c>
      <c r="AJ185">
        <v>1</v>
      </c>
      <c r="AK185">
        <v>1</v>
      </c>
      <c r="AL185">
        <v>1</v>
      </c>
      <c r="AN185">
        <v>0</v>
      </c>
      <c r="AO185">
        <v>1</v>
      </c>
      <c r="AP185">
        <v>0</v>
      </c>
      <c r="AQ185">
        <v>0</v>
      </c>
      <c r="AR185">
        <v>0</v>
      </c>
      <c r="AT185">
        <v>81</v>
      </c>
      <c r="AV185">
        <v>0</v>
      </c>
      <c r="AW185">
        <v>2</v>
      </c>
      <c r="AX185">
        <v>24182723</v>
      </c>
      <c r="AY185">
        <v>1</v>
      </c>
      <c r="AZ185">
        <v>0</v>
      </c>
      <c r="BA185">
        <v>189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CX185">
        <f>Y185*Source!I60</f>
        <v>59.859</v>
      </c>
      <c r="CY185">
        <f t="shared" si="6"/>
        <v>0.7</v>
      </c>
      <c r="CZ185">
        <f t="shared" si="7"/>
        <v>0.7</v>
      </c>
      <c r="DA185">
        <f t="shared" si="8"/>
        <v>1</v>
      </c>
      <c r="DB185">
        <v>0</v>
      </c>
    </row>
    <row r="186" spans="1:106" ht="12.75">
      <c r="A186">
        <f>ROW(Source!A64)</f>
        <v>64</v>
      </c>
      <c r="B186">
        <v>24182268</v>
      </c>
      <c r="C186">
        <v>24182728</v>
      </c>
      <c r="D186">
        <v>9914958</v>
      </c>
      <c r="E186">
        <v>1</v>
      </c>
      <c r="F186">
        <v>1</v>
      </c>
      <c r="G186">
        <v>1</v>
      </c>
      <c r="H186">
        <v>1</v>
      </c>
      <c r="I186" t="s">
        <v>544</v>
      </c>
      <c r="K186" t="s">
        <v>545</v>
      </c>
      <c r="L186">
        <v>1191</v>
      </c>
      <c r="N186">
        <v>1013</v>
      </c>
      <c r="O186" t="s">
        <v>419</v>
      </c>
      <c r="P186" t="s">
        <v>419</v>
      </c>
      <c r="Q186">
        <v>1</v>
      </c>
      <c r="W186">
        <v>0</v>
      </c>
      <c r="X186">
        <v>-1602313195</v>
      </c>
      <c r="Y186">
        <v>32.89</v>
      </c>
      <c r="AA186">
        <v>0</v>
      </c>
      <c r="AB186">
        <v>0</v>
      </c>
      <c r="AC186">
        <v>0</v>
      </c>
      <c r="AD186">
        <v>8.72</v>
      </c>
      <c r="AE186">
        <v>0</v>
      </c>
      <c r="AF186">
        <v>0</v>
      </c>
      <c r="AG186">
        <v>0</v>
      </c>
      <c r="AH186">
        <v>8.72</v>
      </c>
      <c r="AI186">
        <v>1</v>
      </c>
      <c r="AJ186">
        <v>1</v>
      </c>
      <c r="AK186">
        <v>1</v>
      </c>
      <c r="AL186">
        <v>1</v>
      </c>
      <c r="AN186">
        <v>0</v>
      </c>
      <c r="AO186">
        <v>1</v>
      </c>
      <c r="AP186">
        <v>1</v>
      </c>
      <c r="AQ186">
        <v>0</v>
      </c>
      <c r="AR186">
        <v>0</v>
      </c>
      <c r="AT186">
        <v>28.6</v>
      </c>
      <c r="AU186" t="s">
        <v>100</v>
      </c>
      <c r="AV186">
        <v>1</v>
      </c>
      <c r="AW186">
        <v>2</v>
      </c>
      <c r="AX186">
        <v>24182737</v>
      </c>
      <c r="AY186">
        <v>1</v>
      </c>
      <c r="AZ186">
        <v>0</v>
      </c>
      <c r="BA186">
        <v>191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CX186">
        <f>Y186*Source!I64</f>
        <v>24.30571</v>
      </c>
      <c r="CY186">
        <f>AD186</f>
        <v>8.72</v>
      </c>
      <c r="CZ186">
        <f>AH186</f>
        <v>8.72</v>
      </c>
      <c r="DA186">
        <f>AL186</f>
        <v>1</v>
      </c>
      <c r="DB186">
        <v>0</v>
      </c>
    </row>
    <row r="187" spans="1:106" ht="12.75">
      <c r="A187">
        <f>ROW(Source!A64)</f>
        <v>64</v>
      </c>
      <c r="B187">
        <v>24182268</v>
      </c>
      <c r="C187">
        <v>24182728</v>
      </c>
      <c r="D187">
        <v>121548</v>
      </c>
      <c r="E187">
        <v>1</v>
      </c>
      <c r="F187">
        <v>1</v>
      </c>
      <c r="G187">
        <v>1</v>
      </c>
      <c r="H187">
        <v>1</v>
      </c>
      <c r="I187" t="s">
        <v>28</v>
      </c>
      <c r="K187" t="s">
        <v>420</v>
      </c>
      <c r="L187">
        <v>608254</v>
      </c>
      <c r="N187">
        <v>1013</v>
      </c>
      <c r="O187" t="s">
        <v>421</v>
      </c>
      <c r="P187" t="s">
        <v>421</v>
      </c>
      <c r="Q187">
        <v>1</v>
      </c>
      <c r="W187">
        <v>0</v>
      </c>
      <c r="X187">
        <v>-185737400</v>
      </c>
      <c r="Y187">
        <v>0.0125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1</v>
      </c>
      <c r="AJ187">
        <v>1</v>
      </c>
      <c r="AK187">
        <v>1</v>
      </c>
      <c r="AL187">
        <v>1</v>
      </c>
      <c r="AN187">
        <v>0</v>
      </c>
      <c r="AO187">
        <v>1</v>
      </c>
      <c r="AP187">
        <v>1</v>
      </c>
      <c r="AQ187">
        <v>0</v>
      </c>
      <c r="AR187">
        <v>0</v>
      </c>
      <c r="AT187">
        <v>0.01</v>
      </c>
      <c r="AU187" t="s">
        <v>99</v>
      </c>
      <c r="AV187">
        <v>2</v>
      </c>
      <c r="AW187">
        <v>2</v>
      </c>
      <c r="AX187">
        <v>24182738</v>
      </c>
      <c r="AY187">
        <v>1</v>
      </c>
      <c r="AZ187">
        <v>0</v>
      </c>
      <c r="BA187">
        <v>192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CX187">
        <f>Y187*Source!I64</f>
        <v>0.009237500000000001</v>
      </c>
      <c r="CY187">
        <f>AD187</f>
        <v>0</v>
      </c>
      <c r="CZ187">
        <f>AH187</f>
        <v>0</v>
      </c>
      <c r="DA187">
        <f>AL187</f>
        <v>1</v>
      </c>
      <c r="DB187">
        <v>0</v>
      </c>
    </row>
    <row r="188" spans="1:106" ht="12.75">
      <c r="A188">
        <f>ROW(Source!A64)</f>
        <v>64</v>
      </c>
      <c r="B188">
        <v>24182268</v>
      </c>
      <c r="C188">
        <v>24182728</v>
      </c>
      <c r="D188">
        <v>19851747</v>
      </c>
      <c r="E188">
        <v>1</v>
      </c>
      <c r="F188">
        <v>1</v>
      </c>
      <c r="G188">
        <v>1</v>
      </c>
      <c r="H188">
        <v>2</v>
      </c>
      <c r="I188" t="s">
        <v>422</v>
      </c>
      <c r="J188" t="s">
        <v>423</v>
      </c>
      <c r="K188" t="s">
        <v>424</v>
      </c>
      <c r="L188">
        <v>1368</v>
      </c>
      <c r="N188">
        <v>1011</v>
      </c>
      <c r="O188" t="s">
        <v>425</v>
      </c>
      <c r="P188" t="s">
        <v>425</v>
      </c>
      <c r="Q188">
        <v>1</v>
      </c>
      <c r="W188">
        <v>0</v>
      </c>
      <c r="X188">
        <v>-159441317</v>
      </c>
      <c r="Y188">
        <v>0.0125</v>
      </c>
      <c r="AA188">
        <v>0</v>
      </c>
      <c r="AB188">
        <v>37.34</v>
      </c>
      <c r="AC188">
        <v>13.12</v>
      </c>
      <c r="AD188">
        <v>0</v>
      </c>
      <c r="AE188">
        <v>0</v>
      </c>
      <c r="AF188">
        <v>37.34</v>
      </c>
      <c r="AG188">
        <v>13.12</v>
      </c>
      <c r="AH188">
        <v>0</v>
      </c>
      <c r="AI188">
        <v>1</v>
      </c>
      <c r="AJ188">
        <v>1</v>
      </c>
      <c r="AK188">
        <v>1</v>
      </c>
      <c r="AL188">
        <v>1</v>
      </c>
      <c r="AN188">
        <v>0</v>
      </c>
      <c r="AO188">
        <v>1</v>
      </c>
      <c r="AP188">
        <v>1</v>
      </c>
      <c r="AQ188">
        <v>0</v>
      </c>
      <c r="AR188">
        <v>0</v>
      </c>
      <c r="AT188">
        <v>0.01</v>
      </c>
      <c r="AU188" t="s">
        <v>99</v>
      </c>
      <c r="AV188">
        <v>0</v>
      </c>
      <c r="AW188">
        <v>2</v>
      </c>
      <c r="AX188">
        <v>24182739</v>
      </c>
      <c r="AY188">
        <v>1</v>
      </c>
      <c r="AZ188">
        <v>0</v>
      </c>
      <c r="BA188">
        <v>193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CX188">
        <f>Y188*Source!I64</f>
        <v>0.009237500000000001</v>
      </c>
      <c r="CY188">
        <f>AB188</f>
        <v>37.34</v>
      </c>
      <c r="CZ188">
        <f>AF188</f>
        <v>37.34</v>
      </c>
      <c r="DA188">
        <f>AJ188</f>
        <v>1</v>
      </c>
      <c r="DB188">
        <v>0</v>
      </c>
    </row>
    <row r="189" spans="1:106" ht="12.75">
      <c r="A189">
        <f>ROW(Source!A64)</f>
        <v>64</v>
      </c>
      <c r="B189">
        <v>24182268</v>
      </c>
      <c r="C189">
        <v>24182728</v>
      </c>
      <c r="D189">
        <v>19853649</v>
      </c>
      <c r="E189">
        <v>1</v>
      </c>
      <c r="F189">
        <v>1</v>
      </c>
      <c r="G189">
        <v>1</v>
      </c>
      <c r="H189">
        <v>2</v>
      </c>
      <c r="I189" t="s">
        <v>447</v>
      </c>
      <c r="J189" t="s">
        <v>448</v>
      </c>
      <c r="K189" t="s">
        <v>449</v>
      </c>
      <c r="L189">
        <v>1368</v>
      </c>
      <c r="N189">
        <v>1011</v>
      </c>
      <c r="O189" t="s">
        <v>425</v>
      </c>
      <c r="P189" t="s">
        <v>425</v>
      </c>
      <c r="Q189">
        <v>1</v>
      </c>
      <c r="W189">
        <v>0</v>
      </c>
      <c r="X189">
        <v>1849659131</v>
      </c>
      <c r="Y189">
        <v>0.125</v>
      </c>
      <c r="AA189">
        <v>0</v>
      </c>
      <c r="AB189">
        <v>80.75</v>
      </c>
      <c r="AC189">
        <v>0</v>
      </c>
      <c r="AD189">
        <v>0</v>
      </c>
      <c r="AE189">
        <v>0</v>
      </c>
      <c r="AF189">
        <v>80.75</v>
      </c>
      <c r="AG189">
        <v>0</v>
      </c>
      <c r="AH189">
        <v>0</v>
      </c>
      <c r="AI189">
        <v>1</v>
      </c>
      <c r="AJ189">
        <v>1</v>
      </c>
      <c r="AK189">
        <v>1</v>
      </c>
      <c r="AL189">
        <v>1</v>
      </c>
      <c r="AN189">
        <v>0</v>
      </c>
      <c r="AO189">
        <v>1</v>
      </c>
      <c r="AP189">
        <v>1</v>
      </c>
      <c r="AQ189">
        <v>0</v>
      </c>
      <c r="AR189">
        <v>0</v>
      </c>
      <c r="AT189">
        <v>0.1</v>
      </c>
      <c r="AU189" t="s">
        <v>99</v>
      </c>
      <c r="AV189">
        <v>0</v>
      </c>
      <c r="AW189">
        <v>2</v>
      </c>
      <c r="AX189">
        <v>24182740</v>
      </c>
      <c r="AY189">
        <v>1</v>
      </c>
      <c r="AZ189">
        <v>0</v>
      </c>
      <c r="BA189">
        <v>194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CX189">
        <f>Y189*Source!I64</f>
        <v>0.092375</v>
      </c>
      <c r="CY189">
        <f>AB189</f>
        <v>80.75</v>
      </c>
      <c r="CZ189">
        <f>AF189</f>
        <v>80.75</v>
      </c>
      <c r="DA189">
        <f>AJ189</f>
        <v>1</v>
      </c>
      <c r="DB189">
        <v>0</v>
      </c>
    </row>
    <row r="190" spans="1:106" ht="12.75">
      <c r="A190">
        <f>ROW(Source!A64)</f>
        <v>64</v>
      </c>
      <c r="B190">
        <v>24182268</v>
      </c>
      <c r="C190">
        <v>24182728</v>
      </c>
      <c r="D190">
        <v>19855941</v>
      </c>
      <c r="E190">
        <v>1</v>
      </c>
      <c r="F190">
        <v>1</v>
      </c>
      <c r="G190">
        <v>1</v>
      </c>
      <c r="H190">
        <v>3</v>
      </c>
      <c r="I190" t="s">
        <v>546</v>
      </c>
      <c r="J190" t="s">
        <v>547</v>
      </c>
      <c r="K190" t="s">
        <v>548</v>
      </c>
      <c r="L190">
        <v>1327</v>
      </c>
      <c r="N190">
        <v>1005</v>
      </c>
      <c r="O190" t="s">
        <v>107</v>
      </c>
      <c r="P190" t="s">
        <v>107</v>
      </c>
      <c r="Q190">
        <v>1</v>
      </c>
      <c r="W190">
        <v>0</v>
      </c>
      <c r="X190">
        <v>1913911393</v>
      </c>
      <c r="Y190">
        <v>0.84</v>
      </c>
      <c r="AA190">
        <v>36.79</v>
      </c>
      <c r="AB190">
        <v>0</v>
      </c>
      <c r="AC190">
        <v>0</v>
      </c>
      <c r="AD190">
        <v>0</v>
      </c>
      <c r="AE190">
        <v>36.79</v>
      </c>
      <c r="AF190">
        <v>0</v>
      </c>
      <c r="AG190">
        <v>0</v>
      </c>
      <c r="AH190">
        <v>0</v>
      </c>
      <c r="AI190">
        <v>1</v>
      </c>
      <c r="AJ190">
        <v>1</v>
      </c>
      <c r="AK190">
        <v>1</v>
      </c>
      <c r="AL190">
        <v>1</v>
      </c>
      <c r="AN190">
        <v>0</v>
      </c>
      <c r="AO190">
        <v>1</v>
      </c>
      <c r="AP190">
        <v>0</v>
      </c>
      <c r="AQ190">
        <v>0</v>
      </c>
      <c r="AR190">
        <v>0</v>
      </c>
      <c r="AT190">
        <v>0.84</v>
      </c>
      <c r="AV190">
        <v>0</v>
      </c>
      <c r="AW190">
        <v>2</v>
      </c>
      <c r="AX190">
        <v>24182741</v>
      </c>
      <c r="AY190">
        <v>1</v>
      </c>
      <c r="AZ190">
        <v>0</v>
      </c>
      <c r="BA190">
        <v>195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CX190">
        <f>Y190*Source!I64</f>
        <v>0.62076</v>
      </c>
      <c r="CY190">
        <f>AA190</f>
        <v>36.79</v>
      </c>
      <c r="CZ190">
        <f>AE190</f>
        <v>36.79</v>
      </c>
      <c r="DA190">
        <f>AI190</f>
        <v>1</v>
      </c>
      <c r="DB190">
        <v>0</v>
      </c>
    </row>
    <row r="191" spans="1:106" ht="12.75">
      <c r="A191">
        <f>ROW(Source!A64)</f>
        <v>64</v>
      </c>
      <c r="B191">
        <v>24182268</v>
      </c>
      <c r="C191">
        <v>24182728</v>
      </c>
      <c r="D191">
        <v>19856051</v>
      </c>
      <c r="E191">
        <v>1</v>
      </c>
      <c r="F191">
        <v>1</v>
      </c>
      <c r="G191">
        <v>1</v>
      </c>
      <c r="H191">
        <v>3</v>
      </c>
      <c r="I191" t="s">
        <v>549</v>
      </c>
      <c r="J191" t="s">
        <v>550</v>
      </c>
      <c r="K191" t="s">
        <v>551</v>
      </c>
      <c r="L191">
        <v>1348</v>
      </c>
      <c r="N191">
        <v>1009</v>
      </c>
      <c r="O191" t="s">
        <v>144</v>
      </c>
      <c r="P191" t="s">
        <v>144</v>
      </c>
      <c r="Q191">
        <v>1000</v>
      </c>
      <c r="W191">
        <v>0</v>
      </c>
      <c r="X191">
        <v>-286876204</v>
      </c>
      <c r="Y191">
        <v>0.0055</v>
      </c>
      <c r="AA191">
        <v>4602.07</v>
      </c>
      <c r="AB191">
        <v>0</v>
      </c>
      <c r="AC191">
        <v>0</v>
      </c>
      <c r="AD191">
        <v>0</v>
      </c>
      <c r="AE191">
        <v>4602.07</v>
      </c>
      <c r="AF191">
        <v>0</v>
      </c>
      <c r="AG191">
        <v>0</v>
      </c>
      <c r="AH191">
        <v>0</v>
      </c>
      <c r="AI191">
        <v>1</v>
      </c>
      <c r="AJ191">
        <v>1</v>
      </c>
      <c r="AK191">
        <v>1</v>
      </c>
      <c r="AL191">
        <v>1</v>
      </c>
      <c r="AN191">
        <v>0</v>
      </c>
      <c r="AO191">
        <v>1</v>
      </c>
      <c r="AP191">
        <v>0</v>
      </c>
      <c r="AQ191">
        <v>0</v>
      </c>
      <c r="AR191">
        <v>0</v>
      </c>
      <c r="AT191">
        <v>0.0055</v>
      </c>
      <c r="AV191">
        <v>0</v>
      </c>
      <c r="AW191">
        <v>2</v>
      </c>
      <c r="AX191">
        <v>24182742</v>
      </c>
      <c r="AY191">
        <v>1</v>
      </c>
      <c r="AZ191">
        <v>0</v>
      </c>
      <c r="BA191">
        <v>196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CX191">
        <f>Y191*Source!I64</f>
        <v>0.0040644999999999995</v>
      </c>
      <c r="CY191">
        <f>AA191</f>
        <v>4602.07</v>
      </c>
      <c r="CZ191">
        <f>AE191</f>
        <v>4602.07</v>
      </c>
      <c r="DA191">
        <f>AI191</f>
        <v>1</v>
      </c>
      <c r="DB191">
        <v>0</v>
      </c>
    </row>
    <row r="192" spans="1:106" ht="12.75">
      <c r="A192">
        <f>ROW(Source!A64)</f>
        <v>64</v>
      </c>
      <c r="B192">
        <v>24182268</v>
      </c>
      <c r="C192">
        <v>24182728</v>
      </c>
      <c r="D192">
        <v>19856092</v>
      </c>
      <c r="E192">
        <v>1</v>
      </c>
      <c r="F192">
        <v>1</v>
      </c>
      <c r="G192">
        <v>1</v>
      </c>
      <c r="H192">
        <v>3</v>
      </c>
      <c r="I192" t="s">
        <v>552</v>
      </c>
      <c r="J192" t="s">
        <v>553</v>
      </c>
      <c r="K192" t="s">
        <v>554</v>
      </c>
      <c r="L192">
        <v>1346</v>
      </c>
      <c r="N192">
        <v>1009</v>
      </c>
      <c r="O192" t="s">
        <v>125</v>
      </c>
      <c r="P192" t="s">
        <v>125</v>
      </c>
      <c r="Q192">
        <v>1</v>
      </c>
      <c r="W192">
        <v>0</v>
      </c>
      <c r="X192">
        <v>-1868885299</v>
      </c>
      <c r="Y192">
        <v>0.31</v>
      </c>
      <c r="AA192">
        <v>7.42</v>
      </c>
      <c r="AB192">
        <v>0</v>
      </c>
      <c r="AC192">
        <v>0</v>
      </c>
      <c r="AD192">
        <v>0</v>
      </c>
      <c r="AE192">
        <v>7.42</v>
      </c>
      <c r="AF192">
        <v>0</v>
      </c>
      <c r="AG192">
        <v>0</v>
      </c>
      <c r="AH192">
        <v>0</v>
      </c>
      <c r="AI192">
        <v>1</v>
      </c>
      <c r="AJ192">
        <v>1</v>
      </c>
      <c r="AK192">
        <v>1</v>
      </c>
      <c r="AL192">
        <v>1</v>
      </c>
      <c r="AN192">
        <v>0</v>
      </c>
      <c r="AO192">
        <v>1</v>
      </c>
      <c r="AP192">
        <v>0</v>
      </c>
      <c r="AQ192">
        <v>0</v>
      </c>
      <c r="AR192">
        <v>0</v>
      </c>
      <c r="AT192">
        <v>0.31</v>
      </c>
      <c r="AV192">
        <v>0</v>
      </c>
      <c r="AW192">
        <v>2</v>
      </c>
      <c r="AX192">
        <v>24182743</v>
      </c>
      <c r="AY192">
        <v>1</v>
      </c>
      <c r="AZ192">
        <v>0</v>
      </c>
      <c r="BA192">
        <v>197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CX192">
        <f>Y192*Source!I64</f>
        <v>0.22909</v>
      </c>
      <c r="CY192">
        <f>AA192</f>
        <v>7.42</v>
      </c>
      <c r="CZ192">
        <f>AE192</f>
        <v>7.42</v>
      </c>
      <c r="DA192">
        <f>AI192</f>
        <v>1</v>
      </c>
      <c r="DB192">
        <v>0</v>
      </c>
    </row>
    <row r="193" spans="1:106" ht="12.75">
      <c r="A193">
        <f>ROW(Source!A64)</f>
        <v>64</v>
      </c>
      <c r="B193">
        <v>24182268</v>
      </c>
      <c r="C193">
        <v>24182728</v>
      </c>
      <c r="D193">
        <v>19856265</v>
      </c>
      <c r="E193">
        <v>1</v>
      </c>
      <c r="F193">
        <v>1</v>
      </c>
      <c r="G193">
        <v>1</v>
      </c>
      <c r="H193">
        <v>3</v>
      </c>
      <c r="I193" t="s">
        <v>555</v>
      </c>
      <c r="J193" t="s">
        <v>556</v>
      </c>
      <c r="K193" t="s">
        <v>557</v>
      </c>
      <c r="L193">
        <v>1348</v>
      </c>
      <c r="N193">
        <v>1009</v>
      </c>
      <c r="O193" t="s">
        <v>144</v>
      </c>
      <c r="P193" t="s">
        <v>144</v>
      </c>
      <c r="Q193">
        <v>1000</v>
      </c>
      <c r="W193">
        <v>0</v>
      </c>
      <c r="X193">
        <v>-439122948</v>
      </c>
      <c r="Y193">
        <v>0.069</v>
      </c>
      <c r="AA193">
        <v>16382.16</v>
      </c>
      <c r="AB193">
        <v>0</v>
      </c>
      <c r="AC193">
        <v>0</v>
      </c>
      <c r="AD193">
        <v>0</v>
      </c>
      <c r="AE193">
        <v>16382.16</v>
      </c>
      <c r="AF193">
        <v>0</v>
      </c>
      <c r="AG193">
        <v>0</v>
      </c>
      <c r="AH193">
        <v>0</v>
      </c>
      <c r="AI193">
        <v>1</v>
      </c>
      <c r="AJ193">
        <v>1</v>
      </c>
      <c r="AK193">
        <v>1</v>
      </c>
      <c r="AL193">
        <v>1</v>
      </c>
      <c r="AN193">
        <v>0</v>
      </c>
      <c r="AO193">
        <v>1</v>
      </c>
      <c r="AP193">
        <v>0</v>
      </c>
      <c r="AQ193">
        <v>0</v>
      </c>
      <c r="AR193">
        <v>0</v>
      </c>
      <c r="AT193">
        <v>0.069</v>
      </c>
      <c r="AV193">
        <v>0</v>
      </c>
      <c r="AW193">
        <v>2</v>
      </c>
      <c r="AX193">
        <v>24182744</v>
      </c>
      <c r="AY193">
        <v>1</v>
      </c>
      <c r="AZ193">
        <v>0</v>
      </c>
      <c r="BA193">
        <v>198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CX193">
        <f>Y193*Source!I64</f>
        <v>0.050991</v>
      </c>
      <c r="CY193">
        <f>AA193</f>
        <v>16382.16</v>
      </c>
      <c r="CZ193">
        <f>AE193</f>
        <v>16382.16</v>
      </c>
      <c r="DA193">
        <f>AI193</f>
        <v>1</v>
      </c>
      <c r="DB193">
        <v>0</v>
      </c>
    </row>
    <row r="194" spans="1:106" ht="12.75">
      <c r="A194">
        <f>ROW(Source!A66)</f>
        <v>66</v>
      </c>
      <c r="B194">
        <v>24182268</v>
      </c>
      <c r="C194">
        <v>24182746</v>
      </c>
      <c r="D194">
        <v>9915120</v>
      </c>
      <c r="E194">
        <v>1</v>
      </c>
      <c r="F194">
        <v>1</v>
      </c>
      <c r="G194">
        <v>1</v>
      </c>
      <c r="H194">
        <v>1</v>
      </c>
      <c r="I194" t="s">
        <v>558</v>
      </c>
      <c r="K194" t="s">
        <v>559</v>
      </c>
      <c r="L194">
        <v>1191</v>
      </c>
      <c r="N194">
        <v>1013</v>
      </c>
      <c r="O194" t="s">
        <v>419</v>
      </c>
      <c r="P194" t="s">
        <v>419</v>
      </c>
      <c r="Q194">
        <v>1</v>
      </c>
      <c r="W194">
        <v>0</v>
      </c>
      <c r="X194">
        <v>1028592258</v>
      </c>
      <c r="Y194">
        <v>7.532499999999999</v>
      </c>
      <c r="AA194">
        <v>0</v>
      </c>
      <c r="AB194">
        <v>0</v>
      </c>
      <c r="AC194">
        <v>0</v>
      </c>
      <c r="AD194">
        <v>9.35</v>
      </c>
      <c r="AE194">
        <v>0</v>
      </c>
      <c r="AF194">
        <v>0</v>
      </c>
      <c r="AG194">
        <v>0</v>
      </c>
      <c r="AH194">
        <v>9.35</v>
      </c>
      <c r="AI194">
        <v>1</v>
      </c>
      <c r="AJ194">
        <v>1</v>
      </c>
      <c r="AK194">
        <v>1</v>
      </c>
      <c r="AL194">
        <v>1</v>
      </c>
      <c r="AN194">
        <v>0</v>
      </c>
      <c r="AO194">
        <v>1</v>
      </c>
      <c r="AP194">
        <v>1</v>
      </c>
      <c r="AQ194">
        <v>0</v>
      </c>
      <c r="AR194">
        <v>0</v>
      </c>
      <c r="AT194">
        <v>6.55</v>
      </c>
      <c r="AU194" t="s">
        <v>100</v>
      </c>
      <c r="AV194">
        <v>1</v>
      </c>
      <c r="AW194">
        <v>2</v>
      </c>
      <c r="AX194">
        <v>24182753</v>
      </c>
      <c r="AY194">
        <v>1</v>
      </c>
      <c r="AZ194">
        <v>0</v>
      </c>
      <c r="BA194">
        <v>199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CX194">
        <f>Y194*Source!I66</f>
        <v>13.882397499999998</v>
      </c>
      <c r="CY194">
        <f>AD194</f>
        <v>9.35</v>
      </c>
      <c r="CZ194">
        <f>AH194</f>
        <v>9.35</v>
      </c>
      <c r="DA194">
        <f>AL194</f>
        <v>1</v>
      </c>
      <c r="DB194">
        <v>0</v>
      </c>
    </row>
    <row r="195" spans="1:106" ht="12.75">
      <c r="A195">
        <f>ROW(Source!A66)</f>
        <v>66</v>
      </c>
      <c r="B195">
        <v>24182268</v>
      </c>
      <c r="C195">
        <v>24182746</v>
      </c>
      <c r="D195">
        <v>121548</v>
      </c>
      <c r="E195">
        <v>1</v>
      </c>
      <c r="F195">
        <v>1</v>
      </c>
      <c r="G195">
        <v>1</v>
      </c>
      <c r="H195">
        <v>1</v>
      </c>
      <c r="I195" t="s">
        <v>28</v>
      </c>
      <c r="K195" t="s">
        <v>420</v>
      </c>
      <c r="L195">
        <v>608254</v>
      </c>
      <c r="N195">
        <v>1013</v>
      </c>
      <c r="O195" t="s">
        <v>421</v>
      </c>
      <c r="P195" t="s">
        <v>421</v>
      </c>
      <c r="Q195">
        <v>1</v>
      </c>
      <c r="W195">
        <v>0</v>
      </c>
      <c r="X195">
        <v>-185737400</v>
      </c>
      <c r="Y195">
        <v>0.0125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1</v>
      </c>
      <c r="AJ195">
        <v>1</v>
      </c>
      <c r="AK195">
        <v>1</v>
      </c>
      <c r="AL195">
        <v>1</v>
      </c>
      <c r="AN195">
        <v>0</v>
      </c>
      <c r="AO195">
        <v>1</v>
      </c>
      <c r="AP195">
        <v>1</v>
      </c>
      <c r="AQ195">
        <v>0</v>
      </c>
      <c r="AR195">
        <v>0</v>
      </c>
      <c r="AT195">
        <v>0.01</v>
      </c>
      <c r="AU195" t="s">
        <v>99</v>
      </c>
      <c r="AV195">
        <v>2</v>
      </c>
      <c r="AW195">
        <v>2</v>
      </c>
      <c r="AX195">
        <v>24182754</v>
      </c>
      <c r="AY195">
        <v>1</v>
      </c>
      <c r="AZ195">
        <v>0</v>
      </c>
      <c r="BA195">
        <v>200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CX195">
        <f>Y195*Source!I66</f>
        <v>0.023037500000000002</v>
      </c>
      <c r="CY195">
        <f>AD195</f>
        <v>0</v>
      </c>
      <c r="CZ195">
        <f>AH195</f>
        <v>0</v>
      </c>
      <c r="DA195">
        <f>AL195</f>
        <v>1</v>
      </c>
      <c r="DB195">
        <v>0</v>
      </c>
    </row>
    <row r="196" spans="1:106" ht="12.75">
      <c r="A196">
        <f>ROW(Source!A66)</f>
        <v>66</v>
      </c>
      <c r="B196">
        <v>24182268</v>
      </c>
      <c r="C196">
        <v>24182746</v>
      </c>
      <c r="D196">
        <v>19851747</v>
      </c>
      <c r="E196">
        <v>1</v>
      </c>
      <c r="F196">
        <v>1</v>
      </c>
      <c r="G196">
        <v>1</v>
      </c>
      <c r="H196">
        <v>2</v>
      </c>
      <c r="I196" t="s">
        <v>422</v>
      </c>
      <c r="J196" t="s">
        <v>423</v>
      </c>
      <c r="K196" t="s">
        <v>424</v>
      </c>
      <c r="L196">
        <v>1368</v>
      </c>
      <c r="N196">
        <v>1011</v>
      </c>
      <c r="O196" t="s">
        <v>425</v>
      </c>
      <c r="P196" t="s">
        <v>425</v>
      </c>
      <c r="Q196">
        <v>1</v>
      </c>
      <c r="W196">
        <v>0</v>
      </c>
      <c r="X196">
        <v>-159441317</v>
      </c>
      <c r="Y196">
        <v>0.0125</v>
      </c>
      <c r="AA196">
        <v>0</v>
      </c>
      <c r="AB196">
        <v>37.34</v>
      </c>
      <c r="AC196">
        <v>13.12</v>
      </c>
      <c r="AD196">
        <v>0</v>
      </c>
      <c r="AE196">
        <v>0</v>
      </c>
      <c r="AF196">
        <v>37.34</v>
      </c>
      <c r="AG196">
        <v>13.12</v>
      </c>
      <c r="AH196">
        <v>0</v>
      </c>
      <c r="AI196">
        <v>1</v>
      </c>
      <c r="AJ196">
        <v>1</v>
      </c>
      <c r="AK196">
        <v>1</v>
      </c>
      <c r="AL196">
        <v>1</v>
      </c>
      <c r="AN196">
        <v>0</v>
      </c>
      <c r="AO196">
        <v>1</v>
      </c>
      <c r="AP196">
        <v>1</v>
      </c>
      <c r="AQ196">
        <v>0</v>
      </c>
      <c r="AR196">
        <v>0</v>
      </c>
      <c r="AT196">
        <v>0.01</v>
      </c>
      <c r="AU196" t="s">
        <v>99</v>
      </c>
      <c r="AV196">
        <v>0</v>
      </c>
      <c r="AW196">
        <v>2</v>
      </c>
      <c r="AX196">
        <v>24182755</v>
      </c>
      <c r="AY196">
        <v>1</v>
      </c>
      <c r="AZ196">
        <v>0</v>
      </c>
      <c r="BA196">
        <v>201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CX196">
        <f>Y196*Source!I66</f>
        <v>0.023037500000000002</v>
      </c>
      <c r="CY196">
        <f>AB196</f>
        <v>37.34</v>
      </c>
      <c r="CZ196">
        <f>AF196</f>
        <v>37.34</v>
      </c>
      <c r="DA196">
        <f>AJ196</f>
        <v>1</v>
      </c>
      <c r="DB196">
        <v>0</v>
      </c>
    </row>
    <row r="197" spans="1:106" ht="12.75">
      <c r="A197">
        <f>ROW(Source!A66)</f>
        <v>66</v>
      </c>
      <c r="B197">
        <v>24182268</v>
      </c>
      <c r="C197">
        <v>24182746</v>
      </c>
      <c r="D197">
        <v>19853649</v>
      </c>
      <c r="E197">
        <v>1</v>
      </c>
      <c r="F197">
        <v>1</v>
      </c>
      <c r="G197">
        <v>1</v>
      </c>
      <c r="H197">
        <v>2</v>
      </c>
      <c r="I197" t="s">
        <v>447</v>
      </c>
      <c r="J197" t="s">
        <v>448</v>
      </c>
      <c r="K197" t="s">
        <v>449</v>
      </c>
      <c r="L197">
        <v>1368</v>
      </c>
      <c r="N197">
        <v>1011</v>
      </c>
      <c r="O197" t="s">
        <v>425</v>
      </c>
      <c r="P197" t="s">
        <v>425</v>
      </c>
      <c r="Q197">
        <v>1</v>
      </c>
      <c r="W197">
        <v>0</v>
      </c>
      <c r="X197">
        <v>1849659131</v>
      </c>
      <c r="Y197">
        <v>0.0125</v>
      </c>
      <c r="AA197">
        <v>0</v>
      </c>
      <c r="AB197">
        <v>80.75</v>
      </c>
      <c r="AC197">
        <v>0</v>
      </c>
      <c r="AD197">
        <v>0</v>
      </c>
      <c r="AE197">
        <v>0</v>
      </c>
      <c r="AF197">
        <v>80.75</v>
      </c>
      <c r="AG197">
        <v>0</v>
      </c>
      <c r="AH197">
        <v>0</v>
      </c>
      <c r="AI197">
        <v>1</v>
      </c>
      <c r="AJ197">
        <v>1</v>
      </c>
      <c r="AK197">
        <v>1</v>
      </c>
      <c r="AL197">
        <v>1</v>
      </c>
      <c r="AN197">
        <v>0</v>
      </c>
      <c r="AO197">
        <v>1</v>
      </c>
      <c r="AP197">
        <v>1</v>
      </c>
      <c r="AQ197">
        <v>0</v>
      </c>
      <c r="AR197">
        <v>0</v>
      </c>
      <c r="AT197">
        <v>0.01</v>
      </c>
      <c r="AU197" t="s">
        <v>99</v>
      </c>
      <c r="AV197">
        <v>0</v>
      </c>
      <c r="AW197">
        <v>2</v>
      </c>
      <c r="AX197">
        <v>24182756</v>
      </c>
      <c r="AY197">
        <v>1</v>
      </c>
      <c r="AZ197">
        <v>0</v>
      </c>
      <c r="BA197">
        <v>202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CX197">
        <f>Y197*Source!I66</f>
        <v>0.023037500000000002</v>
      </c>
      <c r="CY197">
        <f>AB197</f>
        <v>80.75</v>
      </c>
      <c r="CZ197">
        <f>AF197</f>
        <v>80.75</v>
      </c>
      <c r="DA197">
        <f>AJ197</f>
        <v>1</v>
      </c>
      <c r="DB197">
        <v>0</v>
      </c>
    </row>
    <row r="198" spans="1:106" ht="12.75">
      <c r="A198">
        <f>ROW(Source!A66)</f>
        <v>66</v>
      </c>
      <c r="B198">
        <v>24182268</v>
      </c>
      <c r="C198">
        <v>24182746</v>
      </c>
      <c r="D198">
        <v>19856092</v>
      </c>
      <c r="E198">
        <v>1</v>
      </c>
      <c r="F198">
        <v>1</v>
      </c>
      <c r="G198">
        <v>1</v>
      </c>
      <c r="H198">
        <v>3</v>
      </c>
      <c r="I198" t="s">
        <v>552</v>
      </c>
      <c r="J198" t="s">
        <v>553</v>
      </c>
      <c r="K198" t="s">
        <v>554</v>
      </c>
      <c r="L198">
        <v>1346</v>
      </c>
      <c r="N198">
        <v>1009</v>
      </c>
      <c r="O198" t="s">
        <v>125</v>
      </c>
      <c r="P198" t="s">
        <v>125</v>
      </c>
      <c r="Q198">
        <v>1</v>
      </c>
      <c r="W198">
        <v>0</v>
      </c>
      <c r="X198">
        <v>-1868885299</v>
      </c>
      <c r="Y198">
        <v>0.1</v>
      </c>
      <c r="AA198">
        <v>7.42</v>
      </c>
      <c r="AB198">
        <v>0</v>
      </c>
      <c r="AC198">
        <v>0</v>
      </c>
      <c r="AD198">
        <v>0</v>
      </c>
      <c r="AE198">
        <v>7.42</v>
      </c>
      <c r="AF198">
        <v>0</v>
      </c>
      <c r="AG198">
        <v>0</v>
      </c>
      <c r="AH198">
        <v>0</v>
      </c>
      <c r="AI198">
        <v>1</v>
      </c>
      <c r="AJ198">
        <v>1</v>
      </c>
      <c r="AK198">
        <v>1</v>
      </c>
      <c r="AL198">
        <v>1</v>
      </c>
      <c r="AN198">
        <v>0</v>
      </c>
      <c r="AO198">
        <v>1</v>
      </c>
      <c r="AP198">
        <v>0</v>
      </c>
      <c r="AQ198">
        <v>0</v>
      </c>
      <c r="AR198">
        <v>0</v>
      </c>
      <c r="AT198">
        <v>0.1</v>
      </c>
      <c r="AV198">
        <v>0</v>
      </c>
      <c r="AW198">
        <v>2</v>
      </c>
      <c r="AX198">
        <v>24182757</v>
      </c>
      <c r="AY198">
        <v>1</v>
      </c>
      <c r="AZ198">
        <v>0</v>
      </c>
      <c r="BA198">
        <v>203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CX198">
        <f>Y198*Source!I66</f>
        <v>0.18430000000000002</v>
      </c>
      <c r="CY198">
        <f>AA198</f>
        <v>7.42</v>
      </c>
      <c r="CZ198">
        <f>AE198</f>
        <v>7.42</v>
      </c>
      <c r="DA198">
        <f>AI198</f>
        <v>1</v>
      </c>
      <c r="DB198">
        <v>0</v>
      </c>
    </row>
    <row r="199" spans="1:106" ht="12.75">
      <c r="A199">
        <f>ROW(Source!A66)</f>
        <v>66</v>
      </c>
      <c r="B199">
        <v>24182268</v>
      </c>
      <c r="C199">
        <v>24182746</v>
      </c>
      <c r="D199">
        <v>19856744</v>
      </c>
      <c r="E199">
        <v>1</v>
      </c>
      <c r="F199">
        <v>1</v>
      </c>
      <c r="G199">
        <v>1</v>
      </c>
      <c r="H199">
        <v>3</v>
      </c>
      <c r="I199" t="s">
        <v>123</v>
      </c>
      <c r="J199" t="s">
        <v>126</v>
      </c>
      <c r="K199" t="s">
        <v>124</v>
      </c>
      <c r="L199">
        <v>1346</v>
      </c>
      <c r="N199">
        <v>1009</v>
      </c>
      <c r="O199" t="s">
        <v>125</v>
      </c>
      <c r="P199" t="s">
        <v>125</v>
      </c>
      <c r="Q199">
        <v>1</v>
      </c>
      <c r="W199">
        <v>0</v>
      </c>
      <c r="X199">
        <v>-707671768</v>
      </c>
      <c r="Y199">
        <v>30</v>
      </c>
      <c r="AA199">
        <v>28.6</v>
      </c>
      <c r="AB199">
        <v>0</v>
      </c>
      <c r="AC199">
        <v>0</v>
      </c>
      <c r="AD199">
        <v>0</v>
      </c>
      <c r="AE199">
        <v>28.6</v>
      </c>
      <c r="AF199">
        <v>0</v>
      </c>
      <c r="AG199">
        <v>0</v>
      </c>
      <c r="AH199">
        <v>0</v>
      </c>
      <c r="AI199">
        <v>1</v>
      </c>
      <c r="AJ199">
        <v>1</v>
      </c>
      <c r="AK199">
        <v>1</v>
      </c>
      <c r="AL199">
        <v>1</v>
      </c>
      <c r="AN199">
        <v>1</v>
      </c>
      <c r="AO199">
        <v>0</v>
      </c>
      <c r="AP199">
        <v>0</v>
      </c>
      <c r="AQ199">
        <v>0</v>
      </c>
      <c r="AR199">
        <v>0</v>
      </c>
      <c r="AT199">
        <v>30</v>
      </c>
      <c r="AV199">
        <v>0</v>
      </c>
      <c r="AW199">
        <v>1</v>
      </c>
      <c r="AX199">
        <v>-1</v>
      </c>
      <c r="AY199">
        <v>0</v>
      </c>
      <c r="AZ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CX199">
        <f>Y199*Source!I66</f>
        <v>55.29</v>
      </c>
      <c r="CY199">
        <f>AA199</f>
        <v>28.6</v>
      </c>
      <c r="CZ199">
        <f>AE199</f>
        <v>28.6</v>
      </c>
      <c r="DA199">
        <f>AI199</f>
        <v>1</v>
      </c>
      <c r="DB199">
        <v>0</v>
      </c>
    </row>
    <row r="200" spans="1:106" ht="12.75">
      <c r="A200">
        <f>ROW(Source!A68)</f>
        <v>68</v>
      </c>
      <c r="B200">
        <v>24182268</v>
      </c>
      <c r="C200">
        <v>24182760</v>
      </c>
      <c r="D200">
        <v>9914912</v>
      </c>
      <c r="E200">
        <v>1</v>
      </c>
      <c r="F200">
        <v>1</v>
      </c>
      <c r="G200">
        <v>1</v>
      </c>
      <c r="H200">
        <v>1</v>
      </c>
      <c r="I200" t="s">
        <v>615</v>
      </c>
      <c r="K200" t="s">
        <v>616</v>
      </c>
      <c r="L200">
        <v>1191</v>
      </c>
      <c r="N200">
        <v>1013</v>
      </c>
      <c r="O200" t="s">
        <v>419</v>
      </c>
      <c r="P200" t="s">
        <v>419</v>
      </c>
      <c r="Q200">
        <v>1</v>
      </c>
      <c r="W200">
        <v>0</v>
      </c>
      <c r="X200">
        <v>1394748966</v>
      </c>
      <c r="Y200">
        <v>45.436499999999995</v>
      </c>
      <c r="AA200">
        <v>0</v>
      </c>
      <c r="AB200">
        <v>0</v>
      </c>
      <c r="AC200">
        <v>0</v>
      </c>
      <c r="AD200">
        <v>7.72</v>
      </c>
      <c r="AE200">
        <v>0</v>
      </c>
      <c r="AF200">
        <v>0</v>
      </c>
      <c r="AG200">
        <v>0</v>
      </c>
      <c r="AH200">
        <v>7.72</v>
      </c>
      <c r="AI200">
        <v>1</v>
      </c>
      <c r="AJ200">
        <v>1</v>
      </c>
      <c r="AK200">
        <v>1</v>
      </c>
      <c r="AL200">
        <v>1</v>
      </c>
      <c r="AN200">
        <v>0</v>
      </c>
      <c r="AO200">
        <v>1</v>
      </c>
      <c r="AP200">
        <v>1</v>
      </c>
      <c r="AQ200">
        <v>0</v>
      </c>
      <c r="AR200">
        <v>0</v>
      </c>
      <c r="AT200">
        <v>39.51</v>
      </c>
      <c r="AU200" t="s">
        <v>100</v>
      </c>
      <c r="AV200">
        <v>1</v>
      </c>
      <c r="AW200">
        <v>2</v>
      </c>
      <c r="AX200">
        <v>24182767</v>
      </c>
      <c r="AY200">
        <v>1</v>
      </c>
      <c r="AZ200">
        <v>0</v>
      </c>
      <c r="BA200">
        <v>205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CX200">
        <f>Y200*Source!I68</f>
        <v>83.73946949999998</v>
      </c>
      <c r="CY200">
        <f>AD200</f>
        <v>7.72</v>
      </c>
      <c r="CZ200">
        <f>AH200</f>
        <v>7.72</v>
      </c>
      <c r="DA200">
        <f>AL200</f>
        <v>1</v>
      </c>
      <c r="DB200">
        <v>0</v>
      </c>
    </row>
    <row r="201" spans="1:106" ht="12.75">
      <c r="A201">
        <f>ROW(Source!A68)</f>
        <v>68</v>
      </c>
      <c r="B201">
        <v>24182268</v>
      </c>
      <c r="C201">
        <v>24182760</v>
      </c>
      <c r="D201">
        <v>121548</v>
      </c>
      <c r="E201">
        <v>1</v>
      </c>
      <c r="F201">
        <v>1</v>
      </c>
      <c r="G201">
        <v>1</v>
      </c>
      <c r="H201">
        <v>1</v>
      </c>
      <c r="I201" t="s">
        <v>28</v>
      </c>
      <c r="K201" t="s">
        <v>420</v>
      </c>
      <c r="L201">
        <v>608254</v>
      </c>
      <c r="N201">
        <v>1013</v>
      </c>
      <c r="O201" t="s">
        <v>421</v>
      </c>
      <c r="P201" t="s">
        <v>421</v>
      </c>
      <c r="Q201">
        <v>1</v>
      </c>
      <c r="W201">
        <v>0</v>
      </c>
      <c r="X201">
        <v>-185737400</v>
      </c>
      <c r="Y201">
        <v>1.5875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1</v>
      </c>
      <c r="AJ201">
        <v>1</v>
      </c>
      <c r="AK201">
        <v>1</v>
      </c>
      <c r="AL201">
        <v>1</v>
      </c>
      <c r="AN201">
        <v>0</v>
      </c>
      <c r="AO201">
        <v>1</v>
      </c>
      <c r="AP201">
        <v>1</v>
      </c>
      <c r="AQ201">
        <v>0</v>
      </c>
      <c r="AR201">
        <v>0</v>
      </c>
      <c r="AT201">
        <v>1.27</v>
      </c>
      <c r="AU201" t="s">
        <v>99</v>
      </c>
      <c r="AV201">
        <v>2</v>
      </c>
      <c r="AW201">
        <v>2</v>
      </c>
      <c r="AX201">
        <v>24182768</v>
      </c>
      <c r="AY201">
        <v>1</v>
      </c>
      <c r="AZ201">
        <v>0</v>
      </c>
      <c r="BA201">
        <v>206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CX201">
        <f>Y201*Source!I68</f>
        <v>2.9257625</v>
      </c>
      <c r="CY201">
        <f>AD201</f>
        <v>0</v>
      </c>
      <c r="CZ201">
        <f>AH201</f>
        <v>0</v>
      </c>
      <c r="DA201">
        <f>AL201</f>
        <v>1</v>
      </c>
      <c r="DB201">
        <v>0</v>
      </c>
    </row>
    <row r="202" spans="1:106" ht="12.75">
      <c r="A202">
        <f>ROW(Source!A68)</f>
        <v>68</v>
      </c>
      <c r="B202">
        <v>24182268</v>
      </c>
      <c r="C202">
        <v>24182760</v>
      </c>
      <c r="D202">
        <v>19851747</v>
      </c>
      <c r="E202">
        <v>1</v>
      </c>
      <c r="F202">
        <v>1</v>
      </c>
      <c r="G202">
        <v>1</v>
      </c>
      <c r="H202">
        <v>2</v>
      </c>
      <c r="I202" t="s">
        <v>422</v>
      </c>
      <c r="J202" t="s">
        <v>423</v>
      </c>
      <c r="K202" t="s">
        <v>424</v>
      </c>
      <c r="L202">
        <v>1368</v>
      </c>
      <c r="N202">
        <v>1011</v>
      </c>
      <c r="O202" t="s">
        <v>425</v>
      </c>
      <c r="P202" t="s">
        <v>425</v>
      </c>
      <c r="Q202">
        <v>1</v>
      </c>
      <c r="W202">
        <v>0</v>
      </c>
      <c r="X202">
        <v>-159441317</v>
      </c>
      <c r="Y202">
        <v>1.5875</v>
      </c>
      <c r="AA202">
        <v>0</v>
      </c>
      <c r="AB202">
        <v>37.34</v>
      </c>
      <c r="AC202">
        <v>13.12</v>
      </c>
      <c r="AD202">
        <v>0</v>
      </c>
      <c r="AE202">
        <v>0</v>
      </c>
      <c r="AF202">
        <v>37.34</v>
      </c>
      <c r="AG202">
        <v>13.12</v>
      </c>
      <c r="AH202">
        <v>0</v>
      </c>
      <c r="AI202">
        <v>1</v>
      </c>
      <c r="AJ202">
        <v>1</v>
      </c>
      <c r="AK202">
        <v>1</v>
      </c>
      <c r="AL202">
        <v>1</v>
      </c>
      <c r="AN202">
        <v>0</v>
      </c>
      <c r="AO202">
        <v>1</v>
      </c>
      <c r="AP202">
        <v>1</v>
      </c>
      <c r="AQ202">
        <v>0</v>
      </c>
      <c r="AR202">
        <v>0</v>
      </c>
      <c r="AT202">
        <v>1.27</v>
      </c>
      <c r="AU202" t="s">
        <v>99</v>
      </c>
      <c r="AV202">
        <v>0</v>
      </c>
      <c r="AW202">
        <v>2</v>
      </c>
      <c r="AX202">
        <v>24182769</v>
      </c>
      <c r="AY202">
        <v>1</v>
      </c>
      <c r="AZ202">
        <v>0</v>
      </c>
      <c r="BA202">
        <v>207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CX202">
        <f>Y202*Source!I68</f>
        <v>2.9257625</v>
      </c>
      <c r="CY202">
        <f>AB202</f>
        <v>37.34</v>
      </c>
      <c r="CZ202">
        <f>AF202</f>
        <v>37.34</v>
      </c>
      <c r="DA202">
        <f>AJ202</f>
        <v>1</v>
      </c>
      <c r="DB202">
        <v>0</v>
      </c>
    </row>
    <row r="203" spans="1:106" ht="12.75">
      <c r="A203">
        <f>ROW(Source!A68)</f>
        <v>68</v>
      </c>
      <c r="B203">
        <v>24182268</v>
      </c>
      <c r="C203">
        <v>24182760</v>
      </c>
      <c r="D203">
        <v>19852173</v>
      </c>
      <c r="E203">
        <v>1</v>
      </c>
      <c r="F203">
        <v>1</v>
      </c>
      <c r="G203">
        <v>1</v>
      </c>
      <c r="H203">
        <v>2</v>
      </c>
      <c r="I203" t="s">
        <v>617</v>
      </c>
      <c r="J203" t="s">
        <v>618</v>
      </c>
      <c r="K203" t="s">
        <v>619</v>
      </c>
      <c r="L203">
        <v>1368</v>
      </c>
      <c r="N203">
        <v>1011</v>
      </c>
      <c r="O203" t="s">
        <v>425</v>
      </c>
      <c r="P203" t="s">
        <v>425</v>
      </c>
      <c r="Q203">
        <v>1</v>
      </c>
      <c r="W203">
        <v>0</v>
      </c>
      <c r="X203">
        <v>-815966317</v>
      </c>
      <c r="Y203">
        <v>11.3375</v>
      </c>
      <c r="AA203">
        <v>0</v>
      </c>
      <c r="AB203">
        <v>0.61</v>
      </c>
      <c r="AC203">
        <v>0</v>
      </c>
      <c r="AD203">
        <v>0</v>
      </c>
      <c r="AE203">
        <v>0</v>
      </c>
      <c r="AF203">
        <v>0.61</v>
      </c>
      <c r="AG203">
        <v>0</v>
      </c>
      <c r="AH203">
        <v>0</v>
      </c>
      <c r="AI203">
        <v>1</v>
      </c>
      <c r="AJ203">
        <v>1</v>
      </c>
      <c r="AK203">
        <v>1</v>
      </c>
      <c r="AL203">
        <v>1</v>
      </c>
      <c r="AN203">
        <v>0</v>
      </c>
      <c r="AO203">
        <v>1</v>
      </c>
      <c r="AP203">
        <v>1</v>
      </c>
      <c r="AQ203">
        <v>0</v>
      </c>
      <c r="AR203">
        <v>0</v>
      </c>
      <c r="AT203">
        <v>9.07</v>
      </c>
      <c r="AU203" t="s">
        <v>99</v>
      </c>
      <c r="AV203">
        <v>0</v>
      </c>
      <c r="AW203">
        <v>2</v>
      </c>
      <c r="AX203">
        <v>24182770</v>
      </c>
      <c r="AY203">
        <v>1</v>
      </c>
      <c r="AZ203">
        <v>0</v>
      </c>
      <c r="BA203">
        <v>208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CX203">
        <f>Y203*Source!I68</f>
        <v>20.8950125</v>
      </c>
      <c r="CY203">
        <f>AB203</f>
        <v>0.61</v>
      </c>
      <c r="CZ203">
        <f>AF203</f>
        <v>0.61</v>
      </c>
      <c r="DA203">
        <f>AJ203</f>
        <v>1</v>
      </c>
      <c r="DB203">
        <v>0</v>
      </c>
    </row>
    <row r="204" spans="1:106" ht="12.75">
      <c r="A204">
        <f>ROW(Source!A68)</f>
        <v>68</v>
      </c>
      <c r="B204">
        <v>24182268</v>
      </c>
      <c r="C204">
        <v>24182760</v>
      </c>
      <c r="D204">
        <v>19895063</v>
      </c>
      <c r="E204">
        <v>1</v>
      </c>
      <c r="F204">
        <v>1</v>
      </c>
      <c r="G204">
        <v>1</v>
      </c>
      <c r="H204">
        <v>3</v>
      </c>
      <c r="I204" t="s">
        <v>620</v>
      </c>
      <c r="J204" t="s">
        <v>621</v>
      </c>
      <c r="K204" t="s">
        <v>622</v>
      </c>
      <c r="L204">
        <v>1339</v>
      </c>
      <c r="N204">
        <v>1007</v>
      </c>
      <c r="O204" t="s">
        <v>535</v>
      </c>
      <c r="P204" t="s">
        <v>535</v>
      </c>
      <c r="Q204">
        <v>1</v>
      </c>
      <c r="W204">
        <v>0</v>
      </c>
      <c r="X204">
        <v>1879014805</v>
      </c>
      <c r="Y204">
        <v>2.04</v>
      </c>
      <c r="AA204">
        <v>593.05</v>
      </c>
      <c r="AB204">
        <v>0</v>
      </c>
      <c r="AC204">
        <v>0</v>
      </c>
      <c r="AD204">
        <v>0</v>
      </c>
      <c r="AE204">
        <v>593.05</v>
      </c>
      <c r="AF204">
        <v>0</v>
      </c>
      <c r="AG204">
        <v>0</v>
      </c>
      <c r="AH204">
        <v>0</v>
      </c>
      <c r="AI204">
        <v>1</v>
      </c>
      <c r="AJ204">
        <v>1</v>
      </c>
      <c r="AK204">
        <v>1</v>
      </c>
      <c r="AL204">
        <v>1</v>
      </c>
      <c r="AN204">
        <v>0</v>
      </c>
      <c r="AO204">
        <v>1</v>
      </c>
      <c r="AP204">
        <v>0</v>
      </c>
      <c r="AQ204">
        <v>0</v>
      </c>
      <c r="AR204">
        <v>0</v>
      </c>
      <c r="AT204">
        <v>2.04</v>
      </c>
      <c r="AV204">
        <v>0</v>
      </c>
      <c r="AW204">
        <v>2</v>
      </c>
      <c r="AX204">
        <v>24182771</v>
      </c>
      <c r="AY204">
        <v>1</v>
      </c>
      <c r="AZ204">
        <v>0</v>
      </c>
      <c r="BA204">
        <v>209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CX204">
        <f>Y204*Source!I68</f>
        <v>3.75972</v>
      </c>
      <c r="CY204">
        <f>AA204</f>
        <v>593.05</v>
      </c>
      <c r="CZ204">
        <f>AE204</f>
        <v>593.05</v>
      </c>
      <c r="DA204">
        <f>AI204</f>
        <v>1</v>
      </c>
      <c r="DB204">
        <v>0</v>
      </c>
    </row>
    <row r="205" spans="1:106" ht="12.75">
      <c r="A205">
        <f>ROW(Source!A68)</f>
        <v>68</v>
      </c>
      <c r="B205">
        <v>24182268</v>
      </c>
      <c r="C205">
        <v>24182760</v>
      </c>
      <c r="D205">
        <v>19905834</v>
      </c>
      <c r="E205">
        <v>1</v>
      </c>
      <c r="F205">
        <v>1</v>
      </c>
      <c r="G205">
        <v>1</v>
      </c>
      <c r="H205">
        <v>3</v>
      </c>
      <c r="I205" t="s">
        <v>532</v>
      </c>
      <c r="J205" t="s">
        <v>533</v>
      </c>
      <c r="K205" t="s">
        <v>534</v>
      </c>
      <c r="L205">
        <v>1339</v>
      </c>
      <c r="N205">
        <v>1007</v>
      </c>
      <c r="O205" t="s">
        <v>535</v>
      </c>
      <c r="P205" t="s">
        <v>535</v>
      </c>
      <c r="Q205">
        <v>1</v>
      </c>
      <c r="W205">
        <v>0</v>
      </c>
      <c r="X205">
        <v>-129011492</v>
      </c>
      <c r="Y205">
        <v>3.5</v>
      </c>
      <c r="AA205">
        <v>6.3</v>
      </c>
      <c r="AB205">
        <v>0</v>
      </c>
      <c r="AC205">
        <v>0</v>
      </c>
      <c r="AD205">
        <v>0</v>
      </c>
      <c r="AE205">
        <v>6.3</v>
      </c>
      <c r="AF205">
        <v>0</v>
      </c>
      <c r="AG205">
        <v>0</v>
      </c>
      <c r="AH205">
        <v>0</v>
      </c>
      <c r="AI205">
        <v>1</v>
      </c>
      <c r="AJ205">
        <v>1</v>
      </c>
      <c r="AK205">
        <v>1</v>
      </c>
      <c r="AL205">
        <v>1</v>
      </c>
      <c r="AN205">
        <v>0</v>
      </c>
      <c r="AO205">
        <v>1</v>
      </c>
      <c r="AP205">
        <v>0</v>
      </c>
      <c r="AQ205">
        <v>0</v>
      </c>
      <c r="AR205">
        <v>0</v>
      </c>
      <c r="AT205">
        <v>3.5</v>
      </c>
      <c r="AV205">
        <v>0</v>
      </c>
      <c r="AW205">
        <v>2</v>
      </c>
      <c r="AX205">
        <v>24182772</v>
      </c>
      <c r="AY205">
        <v>1</v>
      </c>
      <c r="AZ205">
        <v>0</v>
      </c>
      <c r="BA205">
        <v>210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CX205">
        <f>Y205*Source!I68</f>
        <v>6.4505</v>
      </c>
      <c r="CY205">
        <f>AA205</f>
        <v>6.3</v>
      </c>
      <c r="CZ205">
        <f>AE205</f>
        <v>6.3</v>
      </c>
      <c r="DA205">
        <f>AI205</f>
        <v>1</v>
      </c>
      <c r="DB205">
        <v>0</v>
      </c>
    </row>
    <row r="206" spans="1:106" ht="12.75">
      <c r="A206">
        <f>ROW(Source!A69)</f>
        <v>69</v>
      </c>
      <c r="B206">
        <v>24182268</v>
      </c>
      <c r="C206">
        <v>24182773</v>
      </c>
      <c r="D206">
        <v>9914912</v>
      </c>
      <c r="E206">
        <v>1</v>
      </c>
      <c r="F206">
        <v>1</v>
      </c>
      <c r="G206">
        <v>1</v>
      </c>
      <c r="H206">
        <v>1</v>
      </c>
      <c r="I206" t="s">
        <v>615</v>
      </c>
      <c r="K206" t="s">
        <v>616</v>
      </c>
      <c r="L206">
        <v>1191</v>
      </c>
      <c r="N206">
        <v>1013</v>
      </c>
      <c r="O206" t="s">
        <v>419</v>
      </c>
      <c r="P206" t="s">
        <v>419</v>
      </c>
      <c r="Q206">
        <v>1</v>
      </c>
      <c r="W206">
        <v>0</v>
      </c>
      <c r="X206">
        <v>1394748966</v>
      </c>
      <c r="Y206">
        <v>1.15</v>
      </c>
      <c r="AA206">
        <v>0</v>
      </c>
      <c r="AB206">
        <v>0</v>
      </c>
      <c r="AC206">
        <v>0</v>
      </c>
      <c r="AD206">
        <v>7.72</v>
      </c>
      <c r="AE206">
        <v>0</v>
      </c>
      <c r="AF206">
        <v>0</v>
      </c>
      <c r="AG206">
        <v>0</v>
      </c>
      <c r="AH206">
        <v>7.72</v>
      </c>
      <c r="AI206">
        <v>1</v>
      </c>
      <c r="AJ206">
        <v>1</v>
      </c>
      <c r="AK206">
        <v>1</v>
      </c>
      <c r="AL206">
        <v>1</v>
      </c>
      <c r="AN206">
        <v>0</v>
      </c>
      <c r="AO206">
        <v>1</v>
      </c>
      <c r="AP206">
        <v>1</v>
      </c>
      <c r="AQ206">
        <v>0</v>
      </c>
      <c r="AR206">
        <v>0</v>
      </c>
      <c r="AT206">
        <v>0.5</v>
      </c>
      <c r="AU206" t="s">
        <v>218</v>
      </c>
      <c r="AV206">
        <v>1</v>
      </c>
      <c r="AW206">
        <v>2</v>
      </c>
      <c r="AX206">
        <v>24182779</v>
      </c>
      <c r="AY206">
        <v>1</v>
      </c>
      <c r="AZ206">
        <v>0</v>
      </c>
      <c r="BA206">
        <v>211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CX206">
        <f>Y206*Source!I69</f>
        <v>2.1194499999999996</v>
      </c>
      <c r="CY206">
        <f>AD206</f>
        <v>7.72</v>
      </c>
      <c r="CZ206">
        <f>AH206</f>
        <v>7.72</v>
      </c>
      <c r="DA206">
        <f>AL206</f>
        <v>1</v>
      </c>
      <c r="DB206">
        <v>0</v>
      </c>
    </row>
    <row r="207" spans="1:106" ht="12.75">
      <c r="A207">
        <f>ROW(Source!A69)</f>
        <v>69</v>
      </c>
      <c r="B207">
        <v>24182268</v>
      </c>
      <c r="C207">
        <v>24182773</v>
      </c>
      <c r="D207">
        <v>121548</v>
      </c>
      <c r="E207">
        <v>1</v>
      </c>
      <c r="F207">
        <v>1</v>
      </c>
      <c r="G207">
        <v>1</v>
      </c>
      <c r="H207">
        <v>1</v>
      </c>
      <c r="I207" t="s">
        <v>28</v>
      </c>
      <c r="K207" t="s">
        <v>420</v>
      </c>
      <c r="L207">
        <v>608254</v>
      </c>
      <c r="N207">
        <v>1013</v>
      </c>
      <c r="O207" t="s">
        <v>421</v>
      </c>
      <c r="P207" t="s">
        <v>421</v>
      </c>
      <c r="Q207">
        <v>1</v>
      </c>
      <c r="W207">
        <v>0</v>
      </c>
      <c r="X207">
        <v>-185737400</v>
      </c>
      <c r="Y207">
        <v>0.525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1</v>
      </c>
      <c r="AJ207">
        <v>1</v>
      </c>
      <c r="AK207">
        <v>1</v>
      </c>
      <c r="AL207">
        <v>1</v>
      </c>
      <c r="AN207">
        <v>0</v>
      </c>
      <c r="AO207">
        <v>1</v>
      </c>
      <c r="AP207">
        <v>1</v>
      </c>
      <c r="AQ207">
        <v>0</v>
      </c>
      <c r="AR207">
        <v>0</v>
      </c>
      <c r="AT207">
        <v>0.21</v>
      </c>
      <c r="AU207" t="s">
        <v>217</v>
      </c>
      <c r="AV207">
        <v>2</v>
      </c>
      <c r="AW207">
        <v>2</v>
      </c>
      <c r="AX207">
        <v>24182780</v>
      </c>
      <c r="AY207">
        <v>1</v>
      </c>
      <c r="AZ207">
        <v>0</v>
      </c>
      <c r="BA207">
        <v>212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CX207">
        <f>Y207*Source!I69</f>
        <v>0.9675750000000001</v>
      </c>
      <c r="CY207">
        <f>AD207</f>
        <v>0</v>
      </c>
      <c r="CZ207">
        <f>AH207</f>
        <v>0</v>
      </c>
      <c r="DA207">
        <f>AL207</f>
        <v>1</v>
      </c>
      <c r="DB207">
        <v>0</v>
      </c>
    </row>
    <row r="208" spans="1:106" ht="12.75">
      <c r="A208">
        <f>ROW(Source!A69)</f>
        <v>69</v>
      </c>
      <c r="B208">
        <v>24182268</v>
      </c>
      <c r="C208">
        <v>24182773</v>
      </c>
      <c r="D208">
        <v>19851747</v>
      </c>
      <c r="E208">
        <v>1</v>
      </c>
      <c r="F208">
        <v>1</v>
      </c>
      <c r="G208">
        <v>1</v>
      </c>
      <c r="H208">
        <v>2</v>
      </c>
      <c r="I208" t="s">
        <v>422</v>
      </c>
      <c r="J208" t="s">
        <v>423</v>
      </c>
      <c r="K208" t="s">
        <v>424</v>
      </c>
      <c r="L208">
        <v>1368</v>
      </c>
      <c r="N208">
        <v>1011</v>
      </c>
      <c r="O208" t="s">
        <v>425</v>
      </c>
      <c r="P208" t="s">
        <v>425</v>
      </c>
      <c r="Q208">
        <v>1</v>
      </c>
      <c r="W208">
        <v>0</v>
      </c>
      <c r="X208">
        <v>-159441317</v>
      </c>
      <c r="Y208">
        <v>0.525</v>
      </c>
      <c r="AA208">
        <v>0</v>
      </c>
      <c r="AB208">
        <v>37.34</v>
      </c>
      <c r="AC208">
        <v>13.12</v>
      </c>
      <c r="AD208">
        <v>0</v>
      </c>
      <c r="AE208">
        <v>0</v>
      </c>
      <c r="AF208">
        <v>37.34</v>
      </c>
      <c r="AG208">
        <v>13.12</v>
      </c>
      <c r="AH208">
        <v>0</v>
      </c>
      <c r="AI208">
        <v>1</v>
      </c>
      <c r="AJ208">
        <v>1</v>
      </c>
      <c r="AK208">
        <v>1</v>
      </c>
      <c r="AL208">
        <v>1</v>
      </c>
      <c r="AN208">
        <v>0</v>
      </c>
      <c r="AO208">
        <v>1</v>
      </c>
      <c r="AP208">
        <v>1</v>
      </c>
      <c r="AQ208">
        <v>0</v>
      </c>
      <c r="AR208">
        <v>0</v>
      </c>
      <c r="AT208">
        <v>0.21</v>
      </c>
      <c r="AU208" t="s">
        <v>217</v>
      </c>
      <c r="AV208">
        <v>0</v>
      </c>
      <c r="AW208">
        <v>2</v>
      </c>
      <c r="AX208">
        <v>24182781</v>
      </c>
      <c r="AY208">
        <v>1</v>
      </c>
      <c r="AZ208">
        <v>0</v>
      </c>
      <c r="BA208">
        <v>213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CX208">
        <f>Y208*Source!I69</f>
        <v>0.9675750000000001</v>
      </c>
      <c r="CY208">
        <f>AB208</f>
        <v>37.34</v>
      </c>
      <c r="CZ208">
        <f>AF208</f>
        <v>37.34</v>
      </c>
      <c r="DA208">
        <f>AJ208</f>
        <v>1</v>
      </c>
      <c r="DB208">
        <v>0</v>
      </c>
    </row>
    <row r="209" spans="1:106" ht="12.75">
      <c r="A209">
        <f>ROW(Source!A69)</f>
        <v>69</v>
      </c>
      <c r="B209">
        <v>24182268</v>
      </c>
      <c r="C209">
        <v>24182773</v>
      </c>
      <c r="D209">
        <v>19852173</v>
      </c>
      <c r="E209">
        <v>1</v>
      </c>
      <c r="F209">
        <v>1</v>
      </c>
      <c r="G209">
        <v>1</v>
      </c>
      <c r="H209">
        <v>2</v>
      </c>
      <c r="I209" t="s">
        <v>617</v>
      </c>
      <c r="J209" t="s">
        <v>618</v>
      </c>
      <c r="K209" t="s">
        <v>619</v>
      </c>
      <c r="L209">
        <v>1368</v>
      </c>
      <c r="N209">
        <v>1011</v>
      </c>
      <c r="O209" t="s">
        <v>425</v>
      </c>
      <c r="P209" t="s">
        <v>425</v>
      </c>
      <c r="Q209">
        <v>1</v>
      </c>
      <c r="W209">
        <v>0</v>
      </c>
      <c r="X209">
        <v>-815966317</v>
      </c>
      <c r="Y209">
        <v>5.8</v>
      </c>
      <c r="AA209">
        <v>0</v>
      </c>
      <c r="AB209">
        <v>0.61</v>
      </c>
      <c r="AC209">
        <v>0</v>
      </c>
      <c r="AD209">
        <v>0</v>
      </c>
      <c r="AE209">
        <v>0</v>
      </c>
      <c r="AF209">
        <v>0.61</v>
      </c>
      <c r="AG209">
        <v>0</v>
      </c>
      <c r="AH209">
        <v>0</v>
      </c>
      <c r="AI209">
        <v>1</v>
      </c>
      <c r="AJ209">
        <v>1</v>
      </c>
      <c r="AK209">
        <v>1</v>
      </c>
      <c r="AL209">
        <v>1</v>
      </c>
      <c r="AN209">
        <v>0</v>
      </c>
      <c r="AO209">
        <v>1</v>
      </c>
      <c r="AP209">
        <v>1</v>
      </c>
      <c r="AQ209">
        <v>0</v>
      </c>
      <c r="AR209">
        <v>0</v>
      </c>
      <c r="AT209">
        <v>2.32</v>
      </c>
      <c r="AU209" t="s">
        <v>217</v>
      </c>
      <c r="AV209">
        <v>0</v>
      </c>
      <c r="AW209">
        <v>2</v>
      </c>
      <c r="AX209">
        <v>24182782</v>
      </c>
      <c r="AY209">
        <v>1</v>
      </c>
      <c r="AZ209">
        <v>0</v>
      </c>
      <c r="BA209">
        <v>214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CX209">
        <f>Y209*Source!I69</f>
        <v>10.6894</v>
      </c>
      <c r="CY209">
        <f>AB209</f>
        <v>0.61</v>
      </c>
      <c r="CZ209">
        <f>AF209</f>
        <v>0.61</v>
      </c>
      <c r="DA209">
        <f>AJ209</f>
        <v>1</v>
      </c>
      <c r="DB209">
        <v>0</v>
      </c>
    </row>
    <row r="210" spans="1:106" ht="12.75">
      <c r="A210">
        <f>ROW(Source!A69)</f>
        <v>69</v>
      </c>
      <c r="B210">
        <v>24182268</v>
      </c>
      <c r="C210">
        <v>24182773</v>
      </c>
      <c r="D210">
        <v>19895063</v>
      </c>
      <c r="E210">
        <v>1</v>
      </c>
      <c r="F210">
        <v>1</v>
      </c>
      <c r="G210">
        <v>1</v>
      </c>
      <c r="H210">
        <v>3</v>
      </c>
      <c r="I210" t="s">
        <v>620</v>
      </c>
      <c r="J210" t="s">
        <v>621</v>
      </c>
      <c r="K210" t="s">
        <v>622</v>
      </c>
      <c r="L210">
        <v>1339</v>
      </c>
      <c r="N210">
        <v>1007</v>
      </c>
      <c r="O210" t="s">
        <v>535</v>
      </c>
      <c r="P210" t="s">
        <v>535</v>
      </c>
      <c r="Q210">
        <v>1</v>
      </c>
      <c r="W210">
        <v>0</v>
      </c>
      <c r="X210">
        <v>1879014805</v>
      </c>
      <c r="Y210">
        <v>1.02</v>
      </c>
      <c r="AA210">
        <v>593.05</v>
      </c>
      <c r="AB210">
        <v>0</v>
      </c>
      <c r="AC210">
        <v>0</v>
      </c>
      <c r="AD210">
        <v>0</v>
      </c>
      <c r="AE210">
        <v>593.05</v>
      </c>
      <c r="AF210">
        <v>0</v>
      </c>
      <c r="AG210">
        <v>0</v>
      </c>
      <c r="AH210">
        <v>0</v>
      </c>
      <c r="AI210">
        <v>1</v>
      </c>
      <c r="AJ210">
        <v>1</v>
      </c>
      <c r="AK210">
        <v>1</v>
      </c>
      <c r="AL210">
        <v>1</v>
      </c>
      <c r="AN210">
        <v>0</v>
      </c>
      <c r="AO210">
        <v>1</v>
      </c>
      <c r="AP210">
        <v>1</v>
      </c>
      <c r="AQ210">
        <v>0</v>
      </c>
      <c r="AR210">
        <v>0</v>
      </c>
      <c r="AT210">
        <v>0.51</v>
      </c>
      <c r="AU210" t="s">
        <v>121</v>
      </c>
      <c r="AV210">
        <v>0</v>
      </c>
      <c r="AW210">
        <v>2</v>
      </c>
      <c r="AX210">
        <v>24182783</v>
      </c>
      <c r="AY210">
        <v>1</v>
      </c>
      <c r="AZ210">
        <v>0</v>
      </c>
      <c r="BA210">
        <v>215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CX210">
        <f>Y210*Source!I69</f>
        <v>1.87986</v>
      </c>
      <c r="CY210">
        <f>AA210</f>
        <v>593.05</v>
      </c>
      <c r="CZ210">
        <f>AE210</f>
        <v>593.05</v>
      </c>
      <c r="DA210">
        <f>AI210</f>
        <v>1</v>
      </c>
      <c r="DB210">
        <v>0</v>
      </c>
    </row>
    <row r="211" spans="1:106" ht="12.75">
      <c r="A211">
        <f>ROW(Source!A70)</f>
        <v>70</v>
      </c>
      <c r="B211">
        <v>24182268</v>
      </c>
      <c r="C211">
        <v>24182784</v>
      </c>
      <c r="D211">
        <v>9915065</v>
      </c>
      <c r="E211">
        <v>1</v>
      </c>
      <c r="F211">
        <v>1</v>
      </c>
      <c r="G211">
        <v>1</v>
      </c>
      <c r="H211">
        <v>1</v>
      </c>
      <c r="I211" t="s">
        <v>623</v>
      </c>
      <c r="K211" t="s">
        <v>624</v>
      </c>
      <c r="L211">
        <v>1191</v>
      </c>
      <c r="N211">
        <v>1013</v>
      </c>
      <c r="O211" t="s">
        <v>419</v>
      </c>
      <c r="P211" t="s">
        <v>419</v>
      </c>
      <c r="Q211">
        <v>1</v>
      </c>
      <c r="W211">
        <v>0</v>
      </c>
      <c r="X211">
        <v>162480277</v>
      </c>
      <c r="Y211">
        <v>356.983</v>
      </c>
      <c r="AA211">
        <v>0</v>
      </c>
      <c r="AB211">
        <v>0</v>
      </c>
      <c r="AC211">
        <v>0</v>
      </c>
      <c r="AD211">
        <v>8.5</v>
      </c>
      <c r="AE211">
        <v>0</v>
      </c>
      <c r="AF211">
        <v>0</v>
      </c>
      <c r="AG211">
        <v>0</v>
      </c>
      <c r="AH211">
        <v>8.5</v>
      </c>
      <c r="AI211">
        <v>1</v>
      </c>
      <c r="AJ211">
        <v>1</v>
      </c>
      <c r="AK211">
        <v>1</v>
      </c>
      <c r="AL211">
        <v>1</v>
      </c>
      <c r="AN211">
        <v>0</v>
      </c>
      <c r="AO211">
        <v>1</v>
      </c>
      <c r="AP211">
        <v>1</v>
      </c>
      <c r="AQ211">
        <v>0</v>
      </c>
      <c r="AR211">
        <v>0</v>
      </c>
      <c r="AT211">
        <v>310.42</v>
      </c>
      <c r="AU211" t="s">
        <v>100</v>
      </c>
      <c r="AV211">
        <v>1</v>
      </c>
      <c r="AW211">
        <v>2</v>
      </c>
      <c r="AX211">
        <v>24182796</v>
      </c>
      <c r="AY211">
        <v>1</v>
      </c>
      <c r="AZ211">
        <v>0</v>
      </c>
      <c r="BA211">
        <v>216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CX211">
        <f>Y211*Source!I70</f>
        <v>522.623112</v>
      </c>
      <c r="CY211">
        <f>AD211</f>
        <v>8.5</v>
      </c>
      <c r="CZ211">
        <f>AH211</f>
        <v>8.5</v>
      </c>
      <c r="DA211">
        <f>AL211</f>
        <v>1</v>
      </c>
      <c r="DB211">
        <v>0</v>
      </c>
    </row>
    <row r="212" spans="1:106" ht="12.75">
      <c r="A212">
        <f>ROW(Source!A70)</f>
        <v>70</v>
      </c>
      <c r="B212">
        <v>24182268</v>
      </c>
      <c r="C212">
        <v>24182784</v>
      </c>
      <c r="D212">
        <v>121548</v>
      </c>
      <c r="E212">
        <v>1</v>
      </c>
      <c r="F212">
        <v>1</v>
      </c>
      <c r="G212">
        <v>1</v>
      </c>
      <c r="H212">
        <v>1</v>
      </c>
      <c r="I212" t="s">
        <v>28</v>
      </c>
      <c r="K212" t="s">
        <v>420</v>
      </c>
      <c r="L212">
        <v>608254</v>
      </c>
      <c r="N212">
        <v>1013</v>
      </c>
      <c r="O212" t="s">
        <v>421</v>
      </c>
      <c r="P212" t="s">
        <v>421</v>
      </c>
      <c r="Q212">
        <v>1</v>
      </c>
      <c r="W212">
        <v>0</v>
      </c>
      <c r="X212">
        <v>-185737400</v>
      </c>
      <c r="Y212">
        <v>2.15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1</v>
      </c>
      <c r="AJ212">
        <v>1</v>
      </c>
      <c r="AK212">
        <v>1</v>
      </c>
      <c r="AL212">
        <v>1</v>
      </c>
      <c r="AN212">
        <v>0</v>
      </c>
      <c r="AO212">
        <v>1</v>
      </c>
      <c r="AP212">
        <v>1</v>
      </c>
      <c r="AQ212">
        <v>0</v>
      </c>
      <c r="AR212">
        <v>0</v>
      </c>
      <c r="AT212">
        <v>1.72</v>
      </c>
      <c r="AU212" t="s">
        <v>99</v>
      </c>
      <c r="AV212">
        <v>2</v>
      </c>
      <c r="AW212">
        <v>2</v>
      </c>
      <c r="AX212">
        <v>24182797</v>
      </c>
      <c r="AY212">
        <v>1</v>
      </c>
      <c r="AZ212">
        <v>0</v>
      </c>
      <c r="BA212">
        <v>217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CX212">
        <f>Y212*Source!I70</f>
        <v>3.1475999999999997</v>
      </c>
      <c r="CY212">
        <f>AD212</f>
        <v>0</v>
      </c>
      <c r="CZ212">
        <f>AH212</f>
        <v>0</v>
      </c>
      <c r="DA212">
        <f>AL212</f>
        <v>1</v>
      </c>
      <c r="DB212">
        <v>0</v>
      </c>
    </row>
    <row r="213" spans="1:106" ht="12.75">
      <c r="A213">
        <f>ROW(Source!A70)</f>
        <v>70</v>
      </c>
      <c r="B213">
        <v>24182268</v>
      </c>
      <c r="C213">
        <v>24182784</v>
      </c>
      <c r="D213">
        <v>19851526</v>
      </c>
      <c r="E213">
        <v>1</v>
      </c>
      <c r="F213">
        <v>1</v>
      </c>
      <c r="G213">
        <v>1</v>
      </c>
      <c r="H213">
        <v>2</v>
      </c>
      <c r="I213" t="s">
        <v>625</v>
      </c>
      <c r="J213" t="s">
        <v>626</v>
      </c>
      <c r="K213" t="s">
        <v>627</v>
      </c>
      <c r="L213">
        <v>1368</v>
      </c>
      <c r="N213">
        <v>1011</v>
      </c>
      <c r="O213" t="s">
        <v>425</v>
      </c>
      <c r="P213" t="s">
        <v>425</v>
      </c>
      <c r="Q213">
        <v>1</v>
      </c>
      <c r="W213">
        <v>0</v>
      </c>
      <c r="X213">
        <v>-759438594</v>
      </c>
      <c r="Y213">
        <v>0.025</v>
      </c>
      <c r="AA213">
        <v>0</v>
      </c>
      <c r="AB213">
        <v>98.79</v>
      </c>
      <c r="AC213">
        <v>13.12</v>
      </c>
      <c r="AD213">
        <v>0</v>
      </c>
      <c r="AE213">
        <v>0</v>
      </c>
      <c r="AF213">
        <v>98.79</v>
      </c>
      <c r="AG213">
        <v>13.12</v>
      </c>
      <c r="AH213">
        <v>0</v>
      </c>
      <c r="AI213">
        <v>1</v>
      </c>
      <c r="AJ213">
        <v>1</v>
      </c>
      <c r="AK213">
        <v>1</v>
      </c>
      <c r="AL213">
        <v>1</v>
      </c>
      <c r="AN213">
        <v>0</v>
      </c>
      <c r="AO213">
        <v>1</v>
      </c>
      <c r="AP213">
        <v>1</v>
      </c>
      <c r="AQ213">
        <v>0</v>
      </c>
      <c r="AR213">
        <v>0</v>
      </c>
      <c r="AT213">
        <v>0.02</v>
      </c>
      <c r="AU213" t="s">
        <v>99</v>
      </c>
      <c r="AV213">
        <v>0</v>
      </c>
      <c r="AW213">
        <v>2</v>
      </c>
      <c r="AX213">
        <v>24182798</v>
      </c>
      <c r="AY213">
        <v>1</v>
      </c>
      <c r="AZ213">
        <v>0</v>
      </c>
      <c r="BA213">
        <v>218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CX213">
        <f>Y213*Source!I70</f>
        <v>0.0366</v>
      </c>
      <c r="CY213">
        <f>AB213</f>
        <v>98.79</v>
      </c>
      <c r="CZ213">
        <f>AF213</f>
        <v>98.79</v>
      </c>
      <c r="DA213">
        <f>AJ213</f>
        <v>1</v>
      </c>
      <c r="DB213">
        <v>0</v>
      </c>
    </row>
    <row r="214" spans="1:106" ht="12.75">
      <c r="A214">
        <f>ROW(Source!A70)</f>
        <v>70</v>
      </c>
      <c r="B214">
        <v>24182268</v>
      </c>
      <c r="C214">
        <v>24182784</v>
      </c>
      <c r="D214">
        <v>19851610</v>
      </c>
      <c r="E214">
        <v>1</v>
      </c>
      <c r="F214">
        <v>1</v>
      </c>
      <c r="G214">
        <v>1</v>
      </c>
      <c r="H214">
        <v>2</v>
      </c>
      <c r="I214" t="s">
        <v>628</v>
      </c>
      <c r="J214" t="s">
        <v>629</v>
      </c>
      <c r="K214" t="s">
        <v>630</v>
      </c>
      <c r="L214">
        <v>1368</v>
      </c>
      <c r="N214">
        <v>1011</v>
      </c>
      <c r="O214" t="s">
        <v>425</v>
      </c>
      <c r="P214" t="s">
        <v>425</v>
      </c>
      <c r="Q214">
        <v>1</v>
      </c>
      <c r="W214">
        <v>0</v>
      </c>
      <c r="X214">
        <v>2054261795</v>
      </c>
      <c r="Y214">
        <v>0.0125</v>
      </c>
      <c r="AA214">
        <v>0</v>
      </c>
      <c r="AB214">
        <v>105.05</v>
      </c>
      <c r="AC214">
        <v>11.28</v>
      </c>
      <c r="AD214">
        <v>0</v>
      </c>
      <c r="AE214">
        <v>0</v>
      </c>
      <c r="AF214">
        <v>105.05</v>
      </c>
      <c r="AG214">
        <v>11.28</v>
      </c>
      <c r="AH214">
        <v>0</v>
      </c>
      <c r="AI214">
        <v>1</v>
      </c>
      <c r="AJ214">
        <v>1</v>
      </c>
      <c r="AK214">
        <v>1</v>
      </c>
      <c r="AL214">
        <v>1</v>
      </c>
      <c r="AN214">
        <v>0</v>
      </c>
      <c r="AO214">
        <v>1</v>
      </c>
      <c r="AP214">
        <v>1</v>
      </c>
      <c r="AQ214">
        <v>0</v>
      </c>
      <c r="AR214">
        <v>0</v>
      </c>
      <c r="AT214">
        <v>0.01</v>
      </c>
      <c r="AU214" t="s">
        <v>99</v>
      </c>
      <c r="AV214">
        <v>0</v>
      </c>
      <c r="AW214">
        <v>2</v>
      </c>
      <c r="AX214">
        <v>24182799</v>
      </c>
      <c r="AY214">
        <v>1</v>
      </c>
      <c r="AZ214">
        <v>0</v>
      </c>
      <c r="BA214">
        <v>219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CX214">
        <f>Y214*Source!I70</f>
        <v>0.0183</v>
      </c>
      <c r="CY214">
        <f>AB214</f>
        <v>105.05</v>
      </c>
      <c r="CZ214">
        <f>AF214</f>
        <v>105.05</v>
      </c>
      <c r="DA214">
        <f>AJ214</f>
        <v>1</v>
      </c>
      <c r="DB214">
        <v>0</v>
      </c>
    </row>
    <row r="215" spans="1:106" ht="12.75">
      <c r="A215">
        <f>ROW(Source!A70)</f>
        <v>70</v>
      </c>
      <c r="B215">
        <v>24182268</v>
      </c>
      <c r="C215">
        <v>24182784</v>
      </c>
      <c r="D215">
        <v>19852164</v>
      </c>
      <c r="E215">
        <v>1</v>
      </c>
      <c r="F215">
        <v>1</v>
      </c>
      <c r="G215">
        <v>1</v>
      </c>
      <c r="H215">
        <v>2</v>
      </c>
      <c r="I215" t="s">
        <v>526</v>
      </c>
      <c r="J215" t="s">
        <v>527</v>
      </c>
      <c r="K215" t="s">
        <v>528</v>
      </c>
      <c r="L215">
        <v>1368</v>
      </c>
      <c r="N215">
        <v>1011</v>
      </c>
      <c r="O215" t="s">
        <v>425</v>
      </c>
      <c r="P215" t="s">
        <v>425</v>
      </c>
      <c r="Q215">
        <v>1</v>
      </c>
      <c r="W215">
        <v>0</v>
      </c>
      <c r="X215">
        <v>1450620902</v>
      </c>
      <c r="Y215">
        <v>2.1125</v>
      </c>
      <c r="AA215">
        <v>0</v>
      </c>
      <c r="AB215">
        <v>13.4</v>
      </c>
      <c r="AC215">
        <v>9.78</v>
      </c>
      <c r="AD215">
        <v>0</v>
      </c>
      <c r="AE215">
        <v>0</v>
      </c>
      <c r="AF215">
        <v>13.4</v>
      </c>
      <c r="AG215">
        <v>9.78</v>
      </c>
      <c r="AH215">
        <v>0</v>
      </c>
      <c r="AI215">
        <v>1</v>
      </c>
      <c r="AJ215">
        <v>1</v>
      </c>
      <c r="AK215">
        <v>1</v>
      </c>
      <c r="AL215">
        <v>1</v>
      </c>
      <c r="AN215">
        <v>0</v>
      </c>
      <c r="AO215">
        <v>1</v>
      </c>
      <c r="AP215">
        <v>1</v>
      </c>
      <c r="AQ215">
        <v>0</v>
      </c>
      <c r="AR215">
        <v>0</v>
      </c>
      <c r="AT215">
        <v>1.69</v>
      </c>
      <c r="AU215" t="s">
        <v>99</v>
      </c>
      <c r="AV215">
        <v>0</v>
      </c>
      <c r="AW215">
        <v>2</v>
      </c>
      <c r="AX215">
        <v>24182800</v>
      </c>
      <c r="AY215">
        <v>1</v>
      </c>
      <c r="AZ215">
        <v>0</v>
      </c>
      <c r="BA215">
        <v>220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CX215">
        <f>Y215*Source!I70</f>
        <v>3.0927</v>
      </c>
      <c r="CY215">
        <f>AB215</f>
        <v>13.4</v>
      </c>
      <c r="CZ215">
        <f>AF215</f>
        <v>13.4</v>
      </c>
      <c r="DA215">
        <f>AJ215</f>
        <v>1</v>
      </c>
      <c r="DB215">
        <v>0</v>
      </c>
    </row>
    <row r="216" spans="1:106" ht="12.75">
      <c r="A216">
        <f>ROW(Source!A70)</f>
        <v>70</v>
      </c>
      <c r="B216">
        <v>24182268</v>
      </c>
      <c r="C216">
        <v>24182784</v>
      </c>
      <c r="D216">
        <v>19853387</v>
      </c>
      <c r="E216">
        <v>1</v>
      </c>
      <c r="F216">
        <v>1</v>
      </c>
      <c r="G216">
        <v>1</v>
      </c>
      <c r="H216">
        <v>2</v>
      </c>
      <c r="I216" t="s">
        <v>631</v>
      </c>
      <c r="J216" t="s">
        <v>632</v>
      </c>
      <c r="K216" t="s">
        <v>633</v>
      </c>
      <c r="L216">
        <v>1368</v>
      </c>
      <c r="N216">
        <v>1011</v>
      </c>
      <c r="O216" t="s">
        <v>425</v>
      </c>
      <c r="P216" t="s">
        <v>425</v>
      </c>
      <c r="Q216">
        <v>1</v>
      </c>
      <c r="W216">
        <v>0</v>
      </c>
      <c r="X216">
        <v>-1678718618</v>
      </c>
      <c r="Y216">
        <v>0.0625</v>
      </c>
      <c r="AA216">
        <v>0</v>
      </c>
      <c r="AB216">
        <v>10.04</v>
      </c>
      <c r="AC216">
        <v>0</v>
      </c>
      <c r="AD216">
        <v>0</v>
      </c>
      <c r="AE216">
        <v>0</v>
      </c>
      <c r="AF216">
        <v>10.04</v>
      </c>
      <c r="AG216">
        <v>0</v>
      </c>
      <c r="AH216">
        <v>0</v>
      </c>
      <c r="AI216">
        <v>1</v>
      </c>
      <c r="AJ216">
        <v>1</v>
      </c>
      <c r="AK216">
        <v>1</v>
      </c>
      <c r="AL216">
        <v>1</v>
      </c>
      <c r="AN216">
        <v>0</v>
      </c>
      <c r="AO216">
        <v>1</v>
      </c>
      <c r="AP216">
        <v>1</v>
      </c>
      <c r="AQ216">
        <v>0</v>
      </c>
      <c r="AR216">
        <v>0</v>
      </c>
      <c r="AT216">
        <v>0.05</v>
      </c>
      <c r="AU216" t="s">
        <v>99</v>
      </c>
      <c r="AV216">
        <v>0</v>
      </c>
      <c r="AW216">
        <v>2</v>
      </c>
      <c r="AX216">
        <v>24182801</v>
      </c>
      <c r="AY216">
        <v>1</v>
      </c>
      <c r="AZ216">
        <v>0</v>
      </c>
      <c r="BA216">
        <v>221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CX216">
        <f>Y216*Source!I70</f>
        <v>0.0915</v>
      </c>
      <c r="CY216">
        <f>AB216</f>
        <v>10.04</v>
      </c>
      <c r="CZ216">
        <f>AF216</f>
        <v>10.04</v>
      </c>
      <c r="DA216">
        <f>AJ216</f>
        <v>1</v>
      </c>
      <c r="DB216">
        <v>0</v>
      </c>
    </row>
    <row r="217" spans="1:106" ht="12.75">
      <c r="A217">
        <f>ROW(Source!A70)</f>
        <v>70</v>
      </c>
      <c r="B217">
        <v>24182268</v>
      </c>
      <c r="C217">
        <v>24182784</v>
      </c>
      <c r="D217">
        <v>19853649</v>
      </c>
      <c r="E217">
        <v>1</v>
      </c>
      <c r="F217">
        <v>1</v>
      </c>
      <c r="G217">
        <v>1</v>
      </c>
      <c r="H217">
        <v>2</v>
      </c>
      <c r="I217" t="s">
        <v>447</v>
      </c>
      <c r="J217" t="s">
        <v>448</v>
      </c>
      <c r="K217" t="s">
        <v>449</v>
      </c>
      <c r="L217">
        <v>1368</v>
      </c>
      <c r="N217">
        <v>1011</v>
      </c>
      <c r="O217" t="s">
        <v>425</v>
      </c>
      <c r="P217" t="s">
        <v>425</v>
      </c>
      <c r="Q217">
        <v>1</v>
      </c>
      <c r="W217">
        <v>0</v>
      </c>
      <c r="X217">
        <v>1849659131</v>
      </c>
      <c r="Y217">
        <v>0.0125</v>
      </c>
      <c r="AA217">
        <v>0</v>
      </c>
      <c r="AB217">
        <v>80.75</v>
      </c>
      <c r="AC217">
        <v>0</v>
      </c>
      <c r="AD217">
        <v>0</v>
      </c>
      <c r="AE217">
        <v>0</v>
      </c>
      <c r="AF217">
        <v>80.75</v>
      </c>
      <c r="AG217">
        <v>0</v>
      </c>
      <c r="AH217">
        <v>0</v>
      </c>
      <c r="AI217">
        <v>1</v>
      </c>
      <c r="AJ217">
        <v>1</v>
      </c>
      <c r="AK217">
        <v>1</v>
      </c>
      <c r="AL217">
        <v>1</v>
      </c>
      <c r="AN217">
        <v>0</v>
      </c>
      <c r="AO217">
        <v>1</v>
      </c>
      <c r="AP217">
        <v>1</v>
      </c>
      <c r="AQ217">
        <v>0</v>
      </c>
      <c r="AR217">
        <v>0</v>
      </c>
      <c r="AT217">
        <v>0.01</v>
      </c>
      <c r="AU217" t="s">
        <v>99</v>
      </c>
      <c r="AV217">
        <v>0</v>
      </c>
      <c r="AW217">
        <v>2</v>
      </c>
      <c r="AX217">
        <v>24182802</v>
      </c>
      <c r="AY217">
        <v>1</v>
      </c>
      <c r="AZ217">
        <v>0</v>
      </c>
      <c r="BA217">
        <v>222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CX217">
        <f>Y217*Source!I70</f>
        <v>0.0183</v>
      </c>
      <c r="CY217">
        <f>AB217</f>
        <v>80.75</v>
      </c>
      <c r="CZ217">
        <f>AF217</f>
        <v>80.75</v>
      </c>
      <c r="DA217">
        <f>AJ217</f>
        <v>1</v>
      </c>
      <c r="DB217">
        <v>0</v>
      </c>
    </row>
    <row r="218" spans="1:106" ht="12.75">
      <c r="A218">
        <f>ROW(Source!A70)</f>
        <v>70</v>
      </c>
      <c r="B218">
        <v>24182268</v>
      </c>
      <c r="C218">
        <v>24182784</v>
      </c>
      <c r="D218">
        <v>19856277</v>
      </c>
      <c r="E218">
        <v>1</v>
      </c>
      <c r="F218">
        <v>1</v>
      </c>
      <c r="G218">
        <v>1</v>
      </c>
      <c r="H218">
        <v>3</v>
      </c>
      <c r="I218" t="s">
        <v>634</v>
      </c>
      <c r="J218" t="s">
        <v>635</v>
      </c>
      <c r="K218" t="s">
        <v>636</v>
      </c>
      <c r="L218">
        <v>1348</v>
      </c>
      <c r="N218">
        <v>1009</v>
      </c>
      <c r="O218" t="s">
        <v>144</v>
      </c>
      <c r="P218" t="s">
        <v>144</v>
      </c>
      <c r="Q218">
        <v>1000</v>
      </c>
      <c r="W218">
        <v>0</v>
      </c>
      <c r="X218">
        <v>1796368785</v>
      </c>
      <c r="Y218">
        <v>0.013</v>
      </c>
      <c r="AA218">
        <v>6578.13</v>
      </c>
      <c r="AB218">
        <v>0</v>
      </c>
      <c r="AC218">
        <v>0</v>
      </c>
      <c r="AD218">
        <v>0</v>
      </c>
      <c r="AE218">
        <v>6578.13</v>
      </c>
      <c r="AF218">
        <v>0</v>
      </c>
      <c r="AG218">
        <v>0</v>
      </c>
      <c r="AH218">
        <v>0</v>
      </c>
      <c r="AI218">
        <v>1</v>
      </c>
      <c r="AJ218">
        <v>1</v>
      </c>
      <c r="AK218">
        <v>1</v>
      </c>
      <c r="AL218">
        <v>1</v>
      </c>
      <c r="AN218">
        <v>0</v>
      </c>
      <c r="AO218">
        <v>1</v>
      </c>
      <c r="AP218">
        <v>0</v>
      </c>
      <c r="AQ218">
        <v>0</v>
      </c>
      <c r="AR218">
        <v>0</v>
      </c>
      <c r="AT218">
        <v>0.013</v>
      </c>
      <c r="AV218">
        <v>0</v>
      </c>
      <c r="AW218">
        <v>2</v>
      </c>
      <c r="AX218">
        <v>24182803</v>
      </c>
      <c r="AY218">
        <v>1</v>
      </c>
      <c r="AZ218">
        <v>0</v>
      </c>
      <c r="BA218">
        <v>223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CX218">
        <f>Y218*Source!I70</f>
        <v>0.019032</v>
      </c>
      <c r="CY218">
        <f>AA218</f>
        <v>6578.13</v>
      </c>
      <c r="CZ218">
        <f>AE218</f>
        <v>6578.13</v>
      </c>
      <c r="DA218">
        <f>AI218</f>
        <v>1</v>
      </c>
      <c r="DB218">
        <v>0</v>
      </c>
    </row>
    <row r="219" spans="1:106" ht="12.75">
      <c r="A219">
        <f>ROW(Source!A70)</f>
        <v>70</v>
      </c>
      <c r="B219">
        <v>24182268</v>
      </c>
      <c r="C219">
        <v>24182784</v>
      </c>
      <c r="D219">
        <v>19858634</v>
      </c>
      <c r="E219">
        <v>1</v>
      </c>
      <c r="F219">
        <v>1</v>
      </c>
      <c r="G219">
        <v>1</v>
      </c>
      <c r="H219">
        <v>3</v>
      </c>
      <c r="I219" t="s">
        <v>637</v>
      </c>
      <c r="J219" t="s">
        <v>638</v>
      </c>
      <c r="K219" t="s">
        <v>639</v>
      </c>
      <c r="L219">
        <v>1346</v>
      </c>
      <c r="N219">
        <v>1009</v>
      </c>
      <c r="O219" t="s">
        <v>125</v>
      </c>
      <c r="P219" t="s">
        <v>125</v>
      </c>
      <c r="Q219">
        <v>1</v>
      </c>
      <c r="W219">
        <v>0</v>
      </c>
      <c r="X219">
        <v>1071823432</v>
      </c>
      <c r="Y219">
        <v>1200</v>
      </c>
      <c r="AA219">
        <v>3.87</v>
      </c>
      <c r="AB219">
        <v>0</v>
      </c>
      <c r="AC219">
        <v>0</v>
      </c>
      <c r="AD219">
        <v>0</v>
      </c>
      <c r="AE219">
        <v>3.87</v>
      </c>
      <c r="AF219">
        <v>0</v>
      </c>
      <c r="AG219">
        <v>0</v>
      </c>
      <c r="AH219">
        <v>0</v>
      </c>
      <c r="AI219">
        <v>1</v>
      </c>
      <c r="AJ219">
        <v>1</v>
      </c>
      <c r="AK219">
        <v>1</v>
      </c>
      <c r="AL219">
        <v>1</v>
      </c>
      <c r="AN219">
        <v>0</v>
      </c>
      <c r="AO219">
        <v>1</v>
      </c>
      <c r="AP219">
        <v>0</v>
      </c>
      <c r="AQ219">
        <v>0</v>
      </c>
      <c r="AR219">
        <v>0</v>
      </c>
      <c r="AT219">
        <v>1200</v>
      </c>
      <c r="AV219">
        <v>0</v>
      </c>
      <c r="AW219">
        <v>2</v>
      </c>
      <c r="AX219">
        <v>24182804</v>
      </c>
      <c r="AY219">
        <v>1</v>
      </c>
      <c r="AZ219">
        <v>0</v>
      </c>
      <c r="BA219">
        <v>224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CX219">
        <f>Y219*Source!I70</f>
        <v>1756.8</v>
      </c>
      <c r="CY219">
        <f>AA219</f>
        <v>3.87</v>
      </c>
      <c r="CZ219">
        <f>AE219</f>
        <v>3.87</v>
      </c>
      <c r="DA219">
        <f>AI219</f>
        <v>1</v>
      </c>
      <c r="DB219">
        <v>0</v>
      </c>
    </row>
    <row r="220" spans="1:106" ht="12.75">
      <c r="A220">
        <f>ROW(Source!A70)</f>
        <v>70</v>
      </c>
      <c r="B220">
        <v>24182268</v>
      </c>
      <c r="C220">
        <v>24182784</v>
      </c>
      <c r="D220">
        <v>19858754</v>
      </c>
      <c r="E220">
        <v>1</v>
      </c>
      <c r="F220">
        <v>1</v>
      </c>
      <c r="G220">
        <v>1</v>
      </c>
      <c r="H220">
        <v>3</v>
      </c>
      <c r="I220" t="s">
        <v>224</v>
      </c>
      <c r="J220" t="s">
        <v>226</v>
      </c>
      <c r="K220" t="s">
        <v>225</v>
      </c>
      <c r="L220">
        <v>1327</v>
      </c>
      <c r="N220">
        <v>1005</v>
      </c>
      <c r="O220" t="s">
        <v>107</v>
      </c>
      <c r="P220" t="s">
        <v>107</v>
      </c>
      <c r="Q220">
        <v>1</v>
      </c>
      <c r="W220">
        <v>1</v>
      </c>
      <c r="X220">
        <v>-1925564399</v>
      </c>
      <c r="Y220">
        <v>-102</v>
      </c>
      <c r="AA220">
        <v>147.47</v>
      </c>
      <c r="AB220">
        <v>0</v>
      </c>
      <c r="AC220">
        <v>0</v>
      </c>
      <c r="AD220">
        <v>0</v>
      </c>
      <c r="AE220">
        <v>147.47</v>
      </c>
      <c r="AF220">
        <v>0</v>
      </c>
      <c r="AG220">
        <v>0</v>
      </c>
      <c r="AH220">
        <v>0</v>
      </c>
      <c r="AI220">
        <v>1</v>
      </c>
      <c r="AJ220">
        <v>1</v>
      </c>
      <c r="AK220">
        <v>1</v>
      </c>
      <c r="AL220">
        <v>1</v>
      </c>
      <c r="AN220">
        <v>0</v>
      </c>
      <c r="AO220">
        <v>1</v>
      </c>
      <c r="AP220">
        <v>0</v>
      </c>
      <c r="AQ220">
        <v>0</v>
      </c>
      <c r="AR220">
        <v>0</v>
      </c>
      <c r="AT220">
        <v>-102</v>
      </c>
      <c r="AV220">
        <v>0</v>
      </c>
      <c r="AW220">
        <v>2</v>
      </c>
      <c r="AX220">
        <v>24182805</v>
      </c>
      <c r="AY220">
        <v>1</v>
      </c>
      <c r="AZ220">
        <v>6144</v>
      </c>
      <c r="BA220">
        <v>225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CX220">
        <f>Y220*Source!I70</f>
        <v>-149.328</v>
      </c>
      <c r="CY220">
        <f>AA220</f>
        <v>147.47</v>
      </c>
      <c r="CZ220">
        <f>AE220</f>
        <v>147.47</v>
      </c>
      <c r="DA220">
        <f>AI220</f>
        <v>1</v>
      </c>
      <c r="DB220">
        <v>0</v>
      </c>
    </row>
    <row r="221" spans="1:106" ht="12.75">
      <c r="A221">
        <f>ROW(Source!A70)</f>
        <v>70</v>
      </c>
      <c r="B221">
        <v>24182268</v>
      </c>
      <c r="C221">
        <v>24182784</v>
      </c>
      <c r="D221">
        <v>19905834</v>
      </c>
      <c r="E221">
        <v>1</v>
      </c>
      <c r="F221">
        <v>1</v>
      </c>
      <c r="G221">
        <v>1</v>
      </c>
      <c r="H221">
        <v>3</v>
      </c>
      <c r="I221" t="s">
        <v>532</v>
      </c>
      <c r="J221" t="s">
        <v>533</v>
      </c>
      <c r="K221" t="s">
        <v>534</v>
      </c>
      <c r="L221">
        <v>1339</v>
      </c>
      <c r="N221">
        <v>1007</v>
      </c>
      <c r="O221" t="s">
        <v>535</v>
      </c>
      <c r="P221" t="s">
        <v>535</v>
      </c>
      <c r="Q221">
        <v>1</v>
      </c>
      <c r="W221">
        <v>0</v>
      </c>
      <c r="X221">
        <v>-129011492</v>
      </c>
      <c r="Y221">
        <v>0.44</v>
      </c>
      <c r="AA221">
        <v>6.3</v>
      </c>
      <c r="AB221">
        <v>0</v>
      </c>
      <c r="AC221">
        <v>0</v>
      </c>
      <c r="AD221">
        <v>0</v>
      </c>
      <c r="AE221">
        <v>6.3</v>
      </c>
      <c r="AF221">
        <v>0</v>
      </c>
      <c r="AG221">
        <v>0</v>
      </c>
      <c r="AH221">
        <v>0</v>
      </c>
      <c r="AI221">
        <v>1</v>
      </c>
      <c r="AJ221">
        <v>1</v>
      </c>
      <c r="AK221">
        <v>1</v>
      </c>
      <c r="AL221">
        <v>1</v>
      </c>
      <c r="AN221">
        <v>0</v>
      </c>
      <c r="AO221">
        <v>1</v>
      </c>
      <c r="AP221">
        <v>0</v>
      </c>
      <c r="AQ221">
        <v>0</v>
      </c>
      <c r="AR221">
        <v>0</v>
      </c>
      <c r="AT221">
        <v>0.44</v>
      </c>
      <c r="AV221">
        <v>0</v>
      </c>
      <c r="AW221">
        <v>2</v>
      </c>
      <c r="AX221">
        <v>24182808</v>
      </c>
      <c r="AY221">
        <v>1</v>
      </c>
      <c r="AZ221">
        <v>0</v>
      </c>
      <c r="BA221">
        <v>228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CX221">
        <f>Y221*Source!I70</f>
        <v>0.64416</v>
      </c>
      <c r="CY221">
        <f>AA221</f>
        <v>6.3</v>
      </c>
      <c r="CZ221">
        <f>AE221</f>
        <v>6.3</v>
      </c>
      <c r="DA221">
        <f>AI221</f>
        <v>1</v>
      </c>
      <c r="DB221">
        <v>0</v>
      </c>
    </row>
    <row r="222" spans="1:106" ht="12.75">
      <c r="A222">
        <f>ROW(Source!A74)</f>
        <v>74</v>
      </c>
      <c r="B222">
        <v>24182268</v>
      </c>
      <c r="C222">
        <v>24182812</v>
      </c>
      <c r="D222">
        <v>9915207</v>
      </c>
      <c r="E222">
        <v>1</v>
      </c>
      <c r="F222">
        <v>1</v>
      </c>
      <c r="G222">
        <v>1</v>
      </c>
      <c r="H222">
        <v>1</v>
      </c>
      <c r="I222" t="s">
        <v>560</v>
      </c>
      <c r="K222" t="s">
        <v>561</v>
      </c>
      <c r="L222">
        <v>1191</v>
      </c>
      <c r="N222">
        <v>1013</v>
      </c>
      <c r="O222" t="s">
        <v>419</v>
      </c>
      <c r="P222" t="s">
        <v>419</v>
      </c>
      <c r="Q222">
        <v>1</v>
      </c>
      <c r="W222">
        <v>0</v>
      </c>
      <c r="X222">
        <v>-826585372</v>
      </c>
      <c r="Y222">
        <v>27.14</v>
      </c>
      <c r="AA222">
        <v>0</v>
      </c>
      <c r="AB222">
        <v>0</v>
      </c>
      <c r="AC222">
        <v>0</v>
      </c>
      <c r="AD222">
        <v>9.25</v>
      </c>
      <c r="AE222">
        <v>0</v>
      </c>
      <c r="AF222">
        <v>0</v>
      </c>
      <c r="AG222">
        <v>0</v>
      </c>
      <c r="AH222">
        <v>9.25</v>
      </c>
      <c r="AI222">
        <v>1</v>
      </c>
      <c r="AJ222">
        <v>1</v>
      </c>
      <c r="AK222">
        <v>1</v>
      </c>
      <c r="AL222">
        <v>1</v>
      </c>
      <c r="AN222">
        <v>0</v>
      </c>
      <c r="AO222">
        <v>1</v>
      </c>
      <c r="AP222">
        <v>1</v>
      </c>
      <c r="AQ222">
        <v>0</v>
      </c>
      <c r="AR222">
        <v>0</v>
      </c>
      <c r="AT222">
        <v>23.6</v>
      </c>
      <c r="AU222" t="s">
        <v>100</v>
      </c>
      <c r="AV222">
        <v>1</v>
      </c>
      <c r="AW222">
        <v>2</v>
      </c>
      <c r="AX222">
        <v>24182818</v>
      </c>
      <c r="AY222">
        <v>1</v>
      </c>
      <c r="AZ222">
        <v>0</v>
      </c>
      <c r="BA222">
        <v>229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CX222">
        <f>Y222*Source!I74</f>
        <v>12.32156</v>
      </c>
      <c r="CY222">
        <f>AD222</f>
        <v>9.25</v>
      </c>
      <c r="CZ222">
        <f>AH222</f>
        <v>9.25</v>
      </c>
      <c r="DA222">
        <f>AL222</f>
        <v>1</v>
      </c>
      <c r="DB222">
        <v>0</v>
      </c>
    </row>
    <row r="223" spans="1:106" ht="12.75">
      <c r="A223">
        <f>ROW(Source!A74)</f>
        <v>74</v>
      </c>
      <c r="B223">
        <v>24182268</v>
      </c>
      <c r="C223">
        <v>24182812</v>
      </c>
      <c r="D223">
        <v>121548</v>
      </c>
      <c r="E223">
        <v>1</v>
      </c>
      <c r="F223">
        <v>1</v>
      </c>
      <c r="G223">
        <v>1</v>
      </c>
      <c r="H223">
        <v>1</v>
      </c>
      <c r="I223" t="s">
        <v>28</v>
      </c>
      <c r="K223" t="s">
        <v>420</v>
      </c>
      <c r="L223">
        <v>608254</v>
      </c>
      <c r="N223">
        <v>1013</v>
      </c>
      <c r="O223" t="s">
        <v>421</v>
      </c>
      <c r="P223" t="s">
        <v>421</v>
      </c>
      <c r="Q223">
        <v>1</v>
      </c>
      <c r="W223">
        <v>0</v>
      </c>
      <c r="X223">
        <v>-185737400</v>
      </c>
      <c r="Y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1</v>
      </c>
      <c r="AJ223">
        <v>1</v>
      </c>
      <c r="AK223">
        <v>1</v>
      </c>
      <c r="AL223">
        <v>1</v>
      </c>
      <c r="AN223">
        <v>0</v>
      </c>
      <c r="AO223">
        <v>1</v>
      </c>
      <c r="AP223">
        <v>1</v>
      </c>
      <c r="AQ223">
        <v>0</v>
      </c>
      <c r="AR223">
        <v>0</v>
      </c>
      <c r="AT223">
        <v>0</v>
      </c>
      <c r="AU223" t="s">
        <v>99</v>
      </c>
      <c r="AV223">
        <v>2</v>
      </c>
      <c r="AW223">
        <v>2</v>
      </c>
      <c r="AX223">
        <v>24182819</v>
      </c>
      <c r="AY223">
        <v>1</v>
      </c>
      <c r="AZ223">
        <v>0</v>
      </c>
      <c r="BA223">
        <v>230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CX223">
        <f>Y223*Source!I74</f>
        <v>0</v>
      </c>
      <c r="CY223">
        <f>AD223</f>
        <v>0</v>
      </c>
      <c r="CZ223">
        <f>AH223</f>
        <v>0</v>
      </c>
      <c r="DA223">
        <f>AL223</f>
        <v>1</v>
      </c>
      <c r="DB223">
        <v>0</v>
      </c>
    </row>
    <row r="224" spans="1:106" ht="12.75">
      <c r="A224">
        <f>ROW(Source!A74)</f>
        <v>74</v>
      </c>
      <c r="B224">
        <v>24182268</v>
      </c>
      <c r="C224">
        <v>24182812</v>
      </c>
      <c r="D224">
        <v>19853649</v>
      </c>
      <c r="E224">
        <v>1</v>
      </c>
      <c r="F224">
        <v>1</v>
      </c>
      <c r="G224">
        <v>1</v>
      </c>
      <c r="H224">
        <v>2</v>
      </c>
      <c r="I224" t="s">
        <v>447</v>
      </c>
      <c r="J224" t="s">
        <v>448</v>
      </c>
      <c r="K224" t="s">
        <v>449</v>
      </c>
      <c r="L224">
        <v>1368</v>
      </c>
      <c r="N224">
        <v>1011</v>
      </c>
      <c r="O224" t="s">
        <v>425</v>
      </c>
      <c r="P224" t="s">
        <v>425</v>
      </c>
      <c r="Q224">
        <v>1</v>
      </c>
      <c r="W224">
        <v>0</v>
      </c>
      <c r="X224">
        <v>1849659131</v>
      </c>
      <c r="Y224">
        <v>0.075</v>
      </c>
      <c r="AA224">
        <v>0</v>
      </c>
      <c r="AB224">
        <v>80.75</v>
      </c>
      <c r="AC224">
        <v>0</v>
      </c>
      <c r="AD224">
        <v>0</v>
      </c>
      <c r="AE224">
        <v>0</v>
      </c>
      <c r="AF224">
        <v>80.75</v>
      </c>
      <c r="AG224">
        <v>0</v>
      </c>
      <c r="AH224">
        <v>0</v>
      </c>
      <c r="AI224">
        <v>1</v>
      </c>
      <c r="AJ224">
        <v>1</v>
      </c>
      <c r="AK224">
        <v>1</v>
      </c>
      <c r="AL224">
        <v>1</v>
      </c>
      <c r="AN224">
        <v>0</v>
      </c>
      <c r="AO224">
        <v>1</v>
      </c>
      <c r="AP224">
        <v>1</v>
      </c>
      <c r="AQ224">
        <v>0</v>
      </c>
      <c r="AR224">
        <v>0</v>
      </c>
      <c r="AT224">
        <v>0.06</v>
      </c>
      <c r="AU224" t="s">
        <v>99</v>
      </c>
      <c r="AV224">
        <v>0</v>
      </c>
      <c r="AW224">
        <v>2</v>
      </c>
      <c r="AX224">
        <v>24182820</v>
      </c>
      <c r="AY224">
        <v>1</v>
      </c>
      <c r="AZ224">
        <v>0</v>
      </c>
      <c r="BA224">
        <v>231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CX224">
        <f>Y224*Source!I74</f>
        <v>0.03405</v>
      </c>
      <c r="CY224">
        <f>AB224</f>
        <v>80.75</v>
      </c>
      <c r="CZ224">
        <f>AF224</f>
        <v>80.75</v>
      </c>
      <c r="DA224">
        <f>AJ224</f>
        <v>1</v>
      </c>
      <c r="DB224">
        <v>0</v>
      </c>
    </row>
    <row r="225" spans="1:106" ht="12.75">
      <c r="A225">
        <f>ROW(Source!A74)</f>
        <v>74</v>
      </c>
      <c r="B225">
        <v>24182268</v>
      </c>
      <c r="C225">
        <v>24182812</v>
      </c>
      <c r="D225">
        <v>19856258</v>
      </c>
      <c r="E225">
        <v>1</v>
      </c>
      <c r="F225">
        <v>1</v>
      </c>
      <c r="G225">
        <v>1</v>
      </c>
      <c r="H225">
        <v>3</v>
      </c>
      <c r="I225" t="s">
        <v>640</v>
      </c>
      <c r="J225" t="s">
        <v>641</v>
      </c>
      <c r="K225" t="s">
        <v>642</v>
      </c>
      <c r="L225">
        <v>1301</v>
      </c>
      <c r="N225">
        <v>1003</v>
      </c>
      <c r="O225" t="s">
        <v>258</v>
      </c>
      <c r="P225" t="s">
        <v>258</v>
      </c>
      <c r="Q225">
        <v>1</v>
      </c>
      <c r="W225">
        <v>0</v>
      </c>
      <c r="X225">
        <v>710692943</v>
      </c>
      <c r="Y225">
        <v>101</v>
      </c>
      <c r="AA225">
        <v>25.35</v>
      </c>
      <c r="AB225">
        <v>0</v>
      </c>
      <c r="AC225">
        <v>0</v>
      </c>
      <c r="AD225">
        <v>0</v>
      </c>
      <c r="AE225">
        <v>25.35</v>
      </c>
      <c r="AF225">
        <v>0</v>
      </c>
      <c r="AG225">
        <v>0</v>
      </c>
      <c r="AH225">
        <v>0</v>
      </c>
      <c r="AI225">
        <v>1</v>
      </c>
      <c r="AJ225">
        <v>1</v>
      </c>
      <c r="AK225">
        <v>1</v>
      </c>
      <c r="AL225">
        <v>1</v>
      </c>
      <c r="AN225">
        <v>0</v>
      </c>
      <c r="AO225">
        <v>1</v>
      </c>
      <c r="AP225">
        <v>0</v>
      </c>
      <c r="AQ225">
        <v>0</v>
      </c>
      <c r="AR225">
        <v>0</v>
      </c>
      <c r="AT225">
        <v>101</v>
      </c>
      <c r="AV225">
        <v>0</v>
      </c>
      <c r="AW225">
        <v>2</v>
      </c>
      <c r="AX225">
        <v>24182821</v>
      </c>
      <c r="AY225">
        <v>1</v>
      </c>
      <c r="AZ225">
        <v>0</v>
      </c>
      <c r="BA225">
        <v>232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CX225">
        <f>Y225*Source!I74</f>
        <v>45.854</v>
      </c>
      <c r="CY225">
        <f>AA225</f>
        <v>25.35</v>
      </c>
      <c r="CZ225">
        <f>AE225</f>
        <v>25.35</v>
      </c>
      <c r="DA225">
        <f>AI225</f>
        <v>1</v>
      </c>
      <c r="DB225">
        <v>0</v>
      </c>
    </row>
    <row r="226" spans="1:106" ht="12.75">
      <c r="A226">
        <f>ROW(Source!A74)</f>
        <v>74</v>
      </c>
      <c r="B226">
        <v>24182268</v>
      </c>
      <c r="C226">
        <v>24182812</v>
      </c>
      <c r="D226">
        <v>19895064</v>
      </c>
      <c r="E226">
        <v>1</v>
      </c>
      <c r="F226">
        <v>1</v>
      </c>
      <c r="G226">
        <v>1</v>
      </c>
      <c r="H226">
        <v>3</v>
      </c>
      <c r="I226" t="s">
        <v>643</v>
      </c>
      <c r="J226" t="s">
        <v>644</v>
      </c>
      <c r="K226" t="s">
        <v>645</v>
      </c>
      <c r="L226">
        <v>1339</v>
      </c>
      <c r="N226">
        <v>1007</v>
      </c>
      <c r="O226" t="s">
        <v>535</v>
      </c>
      <c r="P226" t="s">
        <v>535</v>
      </c>
      <c r="Q226">
        <v>1</v>
      </c>
      <c r="W226">
        <v>0</v>
      </c>
      <c r="X226">
        <v>1389873056</v>
      </c>
      <c r="Y226">
        <v>0.16</v>
      </c>
      <c r="AA226">
        <v>627.85</v>
      </c>
      <c r="AB226">
        <v>0</v>
      </c>
      <c r="AC226">
        <v>0</v>
      </c>
      <c r="AD226">
        <v>0</v>
      </c>
      <c r="AE226">
        <v>627.85</v>
      </c>
      <c r="AF226">
        <v>0</v>
      </c>
      <c r="AG226">
        <v>0</v>
      </c>
      <c r="AH226">
        <v>0</v>
      </c>
      <c r="AI226">
        <v>1</v>
      </c>
      <c r="AJ226">
        <v>1</v>
      </c>
      <c r="AK226">
        <v>1</v>
      </c>
      <c r="AL226">
        <v>1</v>
      </c>
      <c r="AN226">
        <v>0</v>
      </c>
      <c r="AO226">
        <v>1</v>
      </c>
      <c r="AP226">
        <v>0</v>
      </c>
      <c r="AQ226">
        <v>0</v>
      </c>
      <c r="AR226">
        <v>0</v>
      </c>
      <c r="AT226">
        <v>0.16</v>
      </c>
      <c r="AV226">
        <v>0</v>
      </c>
      <c r="AW226">
        <v>2</v>
      </c>
      <c r="AX226">
        <v>24182822</v>
      </c>
      <c r="AY226">
        <v>1</v>
      </c>
      <c r="AZ226">
        <v>0</v>
      </c>
      <c r="BA226">
        <v>233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CX226">
        <f>Y226*Source!I74</f>
        <v>0.07264000000000001</v>
      </c>
      <c r="CY226">
        <f>AA226</f>
        <v>627.85</v>
      </c>
      <c r="CZ226">
        <f>AE226</f>
        <v>627.85</v>
      </c>
      <c r="DA226">
        <f>AI226</f>
        <v>1</v>
      </c>
      <c r="DB226">
        <v>0</v>
      </c>
    </row>
    <row r="227" spans="1:106" ht="12.75">
      <c r="A227">
        <f>ROW(Source!A75)</f>
        <v>75</v>
      </c>
      <c r="B227">
        <v>24182268</v>
      </c>
      <c r="C227">
        <v>24182823</v>
      </c>
      <c r="D227">
        <v>9924372</v>
      </c>
      <c r="E227">
        <v>1</v>
      </c>
      <c r="F227">
        <v>1</v>
      </c>
      <c r="G227">
        <v>1</v>
      </c>
      <c r="H227">
        <v>1</v>
      </c>
      <c r="I227" t="s">
        <v>646</v>
      </c>
      <c r="K227" t="s">
        <v>647</v>
      </c>
      <c r="L227">
        <v>1191</v>
      </c>
      <c r="N227">
        <v>1013</v>
      </c>
      <c r="O227" t="s">
        <v>419</v>
      </c>
      <c r="P227" t="s">
        <v>419</v>
      </c>
      <c r="Q227">
        <v>1</v>
      </c>
      <c r="W227">
        <v>0</v>
      </c>
      <c r="X227">
        <v>-561758510</v>
      </c>
      <c r="Y227">
        <v>36.1215</v>
      </c>
      <c r="AA227">
        <v>0</v>
      </c>
      <c r="AB227">
        <v>0</v>
      </c>
      <c r="AC227">
        <v>0</v>
      </c>
      <c r="AD227">
        <v>8.08</v>
      </c>
      <c r="AE227">
        <v>0</v>
      </c>
      <c r="AF227">
        <v>0</v>
      </c>
      <c r="AG227">
        <v>0</v>
      </c>
      <c r="AH227">
        <v>8.08</v>
      </c>
      <c r="AI227">
        <v>1</v>
      </c>
      <c r="AJ227">
        <v>1</v>
      </c>
      <c r="AK227">
        <v>1</v>
      </c>
      <c r="AL227">
        <v>1</v>
      </c>
      <c r="AN227">
        <v>0</v>
      </c>
      <c r="AO227">
        <v>1</v>
      </c>
      <c r="AP227">
        <v>1</v>
      </c>
      <c r="AQ227">
        <v>0</v>
      </c>
      <c r="AR227">
        <v>0</v>
      </c>
      <c r="AT227">
        <v>31.41</v>
      </c>
      <c r="AU227" t="s">
        <v>100</v>
      </c>
      <c r="AV227">
        <v>1</v>
      </c>
      <c r="AW227">
        <v>2</v>
      </c>
      <c r="AX227">
        <v>24182831</v>
      </c>
      <c r="AY227">
        <v>1</v>
      </c>
      <c r="AZ227">
        <v>0</v>
      </c>
      <c r="BA227">
        <v>234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CX227">
        <f>Y227*Source!I75</f>
        <v>13.6900485</v>
      </c>
      <c r="CY227">
        <f>AD227</f>
        <v>8.08</v>
      </c>
      <c r="CZ227">
        <f>AH227</f>
        <v>8.08</v>
      </c>
      <c r="DA227">
        <f>AL227</f>
        <v>1</v>
      </c>
      <c r="DB227">
        <v>0</v>
      </c>
    </row>
    <row r="228" spans="1:106" ht="12.75">
      <c r="A228">
        <f>ROW(Source!A75)</f>
        <v>75</v>
      </c>
      <c r="B228">
        <v>24182268</v>
      </c>
      <c r="C228">
        <v>24182823</v>
      </c>
      <c r="D228">
        <v>121548</v>
      </c>
      <c r="E228">
        <v>1</v>
      </c>
      <c r="F228">
        <v>1</v>
      </c>
      <c r="G228">
        <v>1</v>
      </c>
      <c r="H228">
        <v>1</v>
      </c>
      <c r="I228" t="s">
        <v>28</v>
      </c>
      <c r="K228" t="s">
        <v>420</v>
      </c>
      <c r="L228">
        <v>608254</v>
      </c>
      <c r="N228">
        <v>1013</v>
      </c>
      <c r="O228" t="s">
        <v>421</v>
      </c>
      <c r="P228" t="s">
        <v>421</v>
      </c>
      <c r="Q228">
        <v>1</v>
      </c>
      <c r="W228">
        <v>0</v>
      </c>
      <c r="X228">
        <v>-185737400</v>
      </c>
      <c r="Y228">
        <v>0.42500000000000004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1</v>
      </c>
      <c r="AJ228">
        <v>1</v>
      </c>
      <c r="AK228">
        <v>1</v>
      </c>
      <c r="AL228">
        <v>1</v>
      </c>
      <c r="AN228">
        <v>0</v>
      </c>
      <c r="AO228">
        <v>1</v>
      </c>
      <c r="AP228">
        <v>1</v>
      </c>
      <c r="AQ228">
        <v>0</v>
      </c>
      <c r="AR228">
        <v>0</v>
      </c>
      <c r="AT228">
        <v>0.34</v>
      </c>
      <c r="AU228" t="s">
        <v>99</v>
      </c>
      <c r="AV228">
        <v>2</v>
      </c>
      <c r="AW228">
        <v>2</v>
      </c>
      <c r="AX228">
        <v>24182832</v>
      </c>
      <c r="AY228">
        <v>1</v>
      </c>
      <c r="AZ228">
        <v>0</v>
      </c>
      <c r="BA228">
        <v>235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CX228">
        <f>Y228*Source!I75</f>
        <v>0.16107500000000002</v>
      </c>
      <c r="CY228">
        <f>AD228</f>
        <v>0</v>
      </c>
      <c r="CZ228">
        <f>AH228</f>
        <v>0</v>
      </c>
      <c r="DA228">
        <f>AL228</f>
        <v>1</v>
      </c>
      <c r="DB228">
        <v>0</v>
      </c>
    </row>
    <row r="229" spans="1:106" ht="12.75">
      <c r="A229">
        <f>ROW(Source!A75)</f>
        <v>75</v>
      </c>
      <c r="B229">
        <v>24182268</v>
      </c>
      <c r="C229">
        <v>24182823</v>
      </c>
      <c r="D229">
        <v>19851747</v>
      </c>
      <c r="E229">
        <v>1</v>
      </c>
      <c r="F229">
        <v>1</v>
      </c>
      <c r="G229">
        <v>1</v>
      </c>
      <c r="H229">
        <v>2</v>
      </c>
      <c r="I229" t="s">
        <v>422</v>
      </c>
      <c r="J229" t="s">
        <v>423</v>
      </c>
      <c r="K229" t="s">
        <v>424</v>
      </c>
      <c r="L229">
        <v>1368</v>
      </c>
      <c r="N229">
        <v>1011</v>
      </c>
      <c r="O229" t="s">
        <v>425</v>
      </c>
      <c r="P229" t="s">
        <v>425</v>
      </c>
      <c r="Q229">
        <v>1</v>
      </c>
      <c r="W229">
        <v>0</v>
      </c>
      <c r="X229">
        <v>-159441317</v>
      </c>
      <c r="Y229">
        <v>0.42500000000000004</v>
      </c>
      <c r="AA229">
        <v>0</v>
      </c>
      <c r="AB229">
        <v>37.34</v>
      </c>
      <c r="AC229">
        <v>13.12</v>
      </c>
      <c r="AD229">
        <v>0</v>
      </c>
      <c r="AE229">
        <v>0</v>
      </c>
      <c r="AF229">
        <v>37.34</v>
      </c>
      <c r="AG229">
        <v>13.12</v>
      </c>
      <c r="AH229">
        <v>0</v>
      </c>
      <c r="AI229">
        <v>1</v>
      </c>
      <c r="AJ229">
        <v>1</v>
      </c>
      <c r="AK229">
        <v>1</v>
      </c>
      <c r="AL229">
        <v>1</v>
      </c>
      <c r="AN229">
        <v>0</v>
      </c>
      <c r="AO229">
        <v>1</v>
      </c>
      <c r="AP229">
        <v>1</v>
      </c>
      <c r="AQ229">
        <v>0</v>
      </c>
      <c r="AR229">
        <v>0</v>
      </c>
      <c r="AT229">
        <v>0.34</v>
      </c>
      <c r="AU229" t="s">
        <v>99</v>
      </c>
      <c r="AV229">
        <v>0</v>
      </c>
      <c r="AW229">
        <v>2</v>
      </c>
      <c r="AX229">
        <v>24182833</v>
      </c>
      <c r="AY229">
        <v>1</v>
      </c>
      <c r="AZ229">
        <v>0</v>
      </c>
      <c r="BA229">
        <v>236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CX229">
        <f>Y229*Source!I75</f>
        <v>0.16107500000000002</v>
      </c>
      <c r="CY229">
        <f>AB229</f>
        <v>37.34</v>
      </c>
      <c r="CZ229">
        <f>AF229</f>
        <v>37.34</v>
      </c>
      <c r="DA229">
        <f>AJ229</f>
        <v>1</v>
      </c>
      <c r="DB229">
        <v>0</v>
      </c>
    </row>
    <row r="230" spans="1:106" ht="12.75">
      <c r="A230">
        <f>ROW(Source!A75)</f>
        <v>75</v>
      </c>
      <c r="B230">
        <v>24182268</v>
      </c>
      <c r="C230">
        <v>24182823</v>
      </c>
      <c r="D230">
        <v>19853415</v>
      </c>
      <c r="E230">
        <v>1</v>
      </c>
      <c r="F230">
        <v>1</v>
      </c>
      <c r="G230">
        <v>1</v>
      </c>
      <c r="H230">
        <v>2</v>
      </c>
      <c r="I230" t="s">
        <v>648</v>
      </c>
      <c r="J230" t="s">
        <v>649</v>
      </c>
      <c r="K230" t="s">
        <v>650</v>
      </c>
      <c r="L230">
        <v>1368</v>
      </c>
      <c r="N230">
        <v>1011</v>
      </c>
      <c r="O230" t="s">
        <v>425</v>
      </c>
      <c r="P230" t="s">
        <v>425</v>
      </c>
      <c r="Q230">
        <v>1</v>
      </c>
      <c r="W230">
        <v>0</v>
      </c>
      <c r="X230">
        <v>-168905712</v>
      </c>
      <c r="Y230">
        <v>6.625</v>
      </c>
      <c r="AA230">
        <v>0</v>
      </c>
      <c r="AB230">
        <v>4.07</v>
      </c>
      <c r="AC230">
        <v>0</v>
      </c>
      <c r="AD230">
        <v>0</v>
      </c>
      <c r="AE230">
        <v>0</v>
      </c>
      <c r="AF230">
        <v>4.07</v>
      </c>
      <c r="AG230">
        <v>0</v>
      </c>
      <c r="AH230">
        <v>0</v>
      </c>
      <c r="AI230">
        <v>1</v>
      </c>
      <c r="AJ230">
        <v>1</v>
      </c>
      <c r="AK230">
        <v>1</v>
      </c>
      <c r="AL230">
        <v>1</v>
      </c>
      <c r="AN230">
        <v>0</v>
      </c>
      <c r="AO230">
        <v>1</v>
      </c>
      <c r="AP230">
        <v>1</v>
      </c>
      <c r="AQ230">
        <v>0</v>
      </c>
      <c r="AR230">
        <v>0</v>
      </c>
      <c r="AT230">
        <v>5.3</v>
      </c>
      <c r="AU230" t="s">
        <v>99</v>
      </c>
      <c r="AV230">
        <v>0</v>
      </c>
      <c r="AW230">
        <v>2</v>
      </c>
      <c r="AX230">
        <v>24182834</v>
      </c>
      <c r="AY230">
        <v>1</v>
      </c>
      <c r="AZ230">
        <v>0</v>
      </c>
      <c r="BA230">
        <v>237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CX230">
        <f>Y230*Source!I75</f>
        <v>2.510875</v>
      </c>
      <c r="CY230">
        <f>AB230</f>
        <v>4.07</v>
      </c>
      <c r="CZ230">
        <f>AF230</f>
        <v>4.07</v>
      </c>
      <c r="DA230">
        <f>AJ230</f>
        <v>1</v>
      </c>
      <c r="DB230">
        <v>0</v>
      </c>
    </row>
    <row r="231" spans="1:106" ht="12.75">
      <c r="A231">
        <f>ROW(Source!A75)</f>
        <v>75</v>
      </c>
      <c r="B231">
        <v>24182268</v>
      </c>
      <c r="C231">
        <v>24182823</v>
      </c>
      <c r="D231">
        <v>19853649</v>
      </c>
      <c r="E231">
        <v>1</v>
      </c>
      <c r="F231">
        <v>1</v>
      </c>
      <c r="G231">
        <v>1</v>
      </c>
      <c r="H231">
        <v>2</v>
      </c>
      <c r="I231" t="s">
        <v>447</v>
      </c>
      <c r="J231" t="s">
        <v>448</v>
      </c>
      <c r="K231" t="s">
        <v>449</v>
      </c>
      <c r="L231">
        <v>1368</v>
      </c>
      <c r="N231">
        <v>1011</v>
      </c>
      <c r="O231" t="s">
        <v>425</v>
      </c>
      <c r="P231" t="s">
        <v>425</v>
      </c>
      <c r="Q231">
        <v>1</v>
      </c>
      <c r="W231">
        <v>0</v>
      </c>
      <c r="X231">
        <v>1849659131</v>
      </c>
      <c r="Y231">
        <v>0.6</v>
      </c>
      <c r="AA231">
        <v>0</v>
      </c>
      <c r="AB231">
        <v>80.75</v>
      </c>
      <c r="AC231">
        <v>0</v>
      </c>
      <c r="AD231">
        <v>0</v>
      </c>
      <c r="AE231">
        <v>0</v>
      </c>
      <c r="AF231">
        <v>80.75</v>
      </c>
      <c r="AG231">
        <v>0</v>
      </c>
      <c r="AH231">
        <v>0</v>
      </c>
      <c r="AI231">
        <v>1</v>
      </c>
      <c r="AJ231">
        <v>1</v>
      </c>
      <c r="AK231">
        <v>1</v>
      </c>
      <c r="AL231">
        <v>1</v>
      </c>
      <c r="AN231">
        <v>0</v>
      </c>
      <c r="AO231">
        <v>1</v>
      </c>
      <c r="AP231">
        <v>1</v>
      </c>
      <c r="AQ231">
        <v>0</v>
      </c>
      <c r="AR231">
        <v>0</v>
      </c>
      <c r="AT231">
        <v>0.48</v>
      </c>
      <c r="AU231" t="s">
        <v>99</v>
      </c>
      <c r="AV231">
        <v>0</v>
      </c>
      <c r="AW231">
        <v>2</v>
      </c>
      <c r="AX231">
        <v>24182835</v>
      </c>
      <c r="AY231">
        <v>1</v>
      </c>
      <c r="AZ231">
        <v>0</v>
      </c>
      <c r="BA231">
        <v>238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CX231">
        <f>Y231*Source!I75</f>
        <v>0.2274</v>
      </c>
      <c r="CY231">
        <f>AB231</f>
        <v>80.75</v>
      </c>
      <c r="CZ231">
        <f>AF231</f>
        <v>80.75</v>
      </c>
      <c r="DA231">
        <f>AJ231</f>
        <v>1</v>
      </c>
      <c r="DB231">
        <v>0</v>
      </c>
    </row>
    <row r="232" spans="1:106" ht="12.75">
      <c r="A232">
        <f>ROW(Source!A75)</f>
        <v>75</v>
      </c>
      <c r="B232">
        <v>24182268</v>
      </c>
      <c r="C232">
        <v>24182823</v>
      </c>
      <c r="D232">
        <v>19855043</v>
      </c>
      <c r="E232">
        <v>1</v>
      </c>
      <c r="F232">
        <v>1</v>
      </c>
      <c r="G232">
        <v>1</v>
      </c>
      <c r="H232">
        <v>3</v>
      </c>
      <c r="I232" t="s">
        <v>651</v>
      </c>
      <c r="J232" t="s">
        <v>652</v>
      </c>
      <c r="K232" t="s">
        <v>653</v>
      </c>
      <c r="L232">
        <v>1327</v>
      </c>
      <c r="N232">
        <v>1005</v>
      </c>
      <c r="O232" t="s">
        <v>107</v>
      </c>
      <c r="P232" t="s">
        <v>107</v>
      </c>
      <c r="Q232">
        <v>1</v>
      </c>
      <c r="W232">
        <v>0</v>
      </c>
      <c r="X232">
        <v>313670557</v>
      </c>
      <c r="Y232">
        <v>102</v>
      </c>
      <c r="AA232">
        <v>98.02</v>
      </c>
      <c r="AB232">
        <v>0</v>
      </c>
      <c r="AC232">
        <v>0</v>
      </c>
      <c r="AD232">
        <v>0</v>
      </c>
      <c r="AE232">
        <v>98.02</v>
      </c>
      <c r="AF232">
        <v>0</v>
      </c>
      <c r="AG232">
        <v>0</v>
      </c>
      <c r="AH232">
        <v>0</v>
      </c>
      <c r="AI232">
        <v>1</v>
      </c>
      <c r="AJ232">
        <v>1</v>
      </c>
      <c r="AK232">
        <v>1</v>
      </c>
      <c r="AL232">
        <v>1</v>
      </c>
      <c r="AN232">
        <v>0</v>
      </c>
      <c r="AO232">
        <v>1</v>
      </c>
      <c r="AP232">
        <v>0</v>
      </c>
      <c r="AQ232">
        <v>0</v>
      </c>
      <c r="AR232">
        <v>0</v>
      </c>
      <c r="AT232">
        <v>102</v>
      </c>
      <c r="AV232">
        <v>0</v>
      </c>
      <c r="AW232">
        <v>2</v>
      </c>
      <c r="AX232">
        <v>24182836</v>
      </c>
      <c r="AY232">
        <v>1</v>
      </c>
      <c r="AZ232">
        <v>0</v>
      </c>
      <c r="BA232">
        <v>239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CX232">
        <f>Y232*Source!I75</f>
        <v>38.658</v>
      </c>
      <c r="CY232">
        <f>AA232</f>
        <v>98.02</v>
      </c>
      <c r="CZ232">
        <f>AE232</f>
        <v>98.02</v>
      </c>
      <c r="DA232">
        <f>AI232</f>
        <v>1</v>
      </c>
      <c r="DB232">
        <v>0</v>
      </c>
    </row>
    <row r="233" spans="1:106" ht="12.75">
      <c r="A233">
        <f>ROW(Source!A75)</f>
        <v>75</v>
      </c>
      <c r="B233">
        <v>24182268</v>
      </c>
      <c r="C233">
        <v>24182823</v>
      </c>
      <c r="D233">
        <v>19856326</v>
      </c>
      <c r="E233">
        <v>1</v>
      </c>
      <c r="F233">
        <v>1</v>
      </c>
      <c r="G233">
        <v>1</v>
      </c>
      <c r="H233">
        <v>3</v>
      </c>
      <c r="I233" t="s">
        <v>654</v>
      </c>
      <c r="J233" t="s">
        <v>655</v>
      </c>
      <c r="K233" t="s">
        <v>656</v>
      </c>
      <c r="L233">
        <v>1308</v>
      </c>
      <c r="N233">
        <v>1003</v>
      </c>
      <c r="O233" t="s">
        <v>657</v>
      </c>
      <c r="P233" t="s">
        <v>657</v>
      </c>
      <c r="Q233">
        <v>100</v>
      </c>
      <c r="W233">
        <v>0</v>
      </c>
      <c r="X233">
        <v>-1875629984</v>
      </c>
      <c r="Y233">
        <v>0.68</v>
      </c>
      <c r="AA233">
        <v>99.4</v>
      </c>
      <c r="AB233">
        <v>0</v>
      </c>
      <c r="AC233">
        <v>0</v>
      </c>
      <c r="AD233">
        <v>0</v>
      </c>
      <c r="AE233">
        <v>99.4</v>
      </c>
      <c r="AF233">
        <v>0</v>
      </c>
      <c r="AG233">
        <v>0</v>
      </c>
      <c r="AH233">
        <v>0</v>
      </c>
      <c r="AI233">
        <v>1</v>
      </c>
      <c r="AJ233">
        <v>1</v>
      </c>
      <c r="AK233">
        <v>1</v>
      </c>
      <c r="AL233">
        <v>1</v>
      </c>
      <c r="AN233">
        <v>0</v>
      </c>
      <c r="AO233">
        <v>1</v>
      </c>
      <c r="AP233">
        <v>0</v>
      </c>
      <c r="AQ233">
        <v>0</v>
      </c>
      <c r="AR233">
        <v>0</v>
      </c>
      <c r="AT233">
        <v>0.68</v>
      </c>
      <c r="AV233">
        <v>0</v>
      </c>
      <c r="AW233">
        <v>2</v>
      </c>
      <c r="AX233">
        <v>24182837</v>
      </c>
      <c r="AY233">
        <v>1</v>
      </c>
      <c r="AZ233">
        <v>0</v>
      </c>
      <c r="BA233">
        <v>240</v>
      </c>
      <c r="BB233">
        <v>0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CX233">
        <f>Y233*Source!I75</f>
        <v>0.25772</v>
      </c>
      <c r="CY233">
        <f>AA233</f>
        <v>99.4</v>
      </c>
      <c r="CZ233">
        <f>AE233</f>
        <v>99.4</v>
      </c>
      <c r="DA233">
        <f>AI233</f>
        <v>1</v>
      </c>
      <c r="DB233">
        <v>0</v>
      </c>
    </row>
    <row r="234" spans="1:106" ht="12.75">
      <c r="A234">
        <f>ROW(Source!A76)</f>
        <v>76</v>
      </c>
      <c r="B234">
        <v>24182268</v>
      </c>
      <c r="C234">
        <v>24182838</v>
      </c>
      <c r="D234">
        <v>9914966</v>
      </c>
      <c r="E234">
        <v>1</v>
      </c>
      <c r="F234">
        <v>1</v>
      </c>
      <c r="G234">
        <v>1</v>
      </c>
      <c r="H234">
        <v>1</v>
      </c>
      <c r="I234" t="s">
        <v>521</v>
      </c>
      <c r="K234" t="s">
        <v>522</v>
      </c>
      <c r="L234">
        <v>1191</v>
      </c>
      <c r="N234">
        <v>1013</v>
      </c>
      <c r="O234" t="s">
        <v>419</v>
      </c>
      <c r="P234" t="s">
        <v>419</v>
      </c>
      <c r="Q234">
        <v>1</v>
      </c>
      <c r="W234">
        <v>0</v>
      </c>
      <c r="X234">
        <v>-464558861</v>
      </c>
      <c r="Y234">
        <v>7.659</v>
      </c>
      <c r="AA234">
        <v>0</v>
      </c>
      <c r="AB234">
        <v>0</v>
      </c>
      <c r="AC234">
        <v>0</v>
      </c>
      <c r="AD234">
        <v>8.93</v>
      </c>
      <c r="AE234">
        <v>0</v>
      </c>
      <c r="AF234">
        <v>0</v>
      </c>
      <c r="AG234">
        <v>0</v>
      </c>
      <c r="AH234">
        <v>8.93</v>
      </c>
      <c r="AI234">
        <v>1</v>
      </c>
      <c r="AJ234">
        <v>1</v>
      </c>
      <c r="AK234">
        <v>1</v>
      </c>
      <c r="AL234">
        <v>1</v>
      </c>
      <c r="AN234">
        <v>0</v>
      </c>
      <c r="AO234">
        <v>1</v>
      </c>
      <c r="AP234">
        <v>1</v>
      </c>
      <c r="AQ234">
        <v>0</v>
      </c>
      <c r="AR234">
        <v>0</v>
      </c>
      <c r="AT234">
        <v>6.66</v>
      </c>
      <c r="AU234" t="s">
        <v>100</v>
      </c>
      <c r="AV234">
        <v>1</v>
      </c>
      <c r="AW234">
        <v>2</v>
      </c>
      <c r="AX234">
        <v>24182852</v>
      </c>
      <c r="AY234">
        <v>1</v>
      </c>
      <c r="AZ234">
        <v>0</v>
      </c>
      <c r="BA234">
        <v>241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CX234">
        <f>Y234*Source!I76</f>
        <v>3.017646</v>
      </c>
      <c r="CY234">
        <f>AD234</f>
        <v>8.93</v>
      </c>
      <c r="CZ234">
        <f>AH234</f>
        <v>8.93</v>
      </c>
      <c r="DA234">
        <f>AL234</f>
        <v>1</v>
      </c>
      <c r="DB234">
        <v>0</v>
      </c>
    </row>
    <row r="235" spans="1:106" ht="12.75">
      <c r="A235">
        <f>ROW(Source!A76)</f>
        <v>76</v>
      </c>
      <c r="B235">
        <v>24182268</v>
      </c>
      <c r="C235">
        <v>24182838</v>
      </c>
      <c r="D235">
        <v>121548</v>
      </c>
      <c r="E235">
        <v>1</v>
      </c>
      <c r="F235">
        <v>1</v>
      </c>
      <c r="G235">
        <v>1</v>
      </c>
      <c r="H235">
        <v>1</v>
      </c>
      <c r="I235" t="s">
        <v>28</v>
      </c>
      <c r="K235" t="s">
        <v>420</v>
      </c>
      <c r="L235">
        <v>608254</v>
      </c>
      <c r="N235">
        <v>1013</v>
      </c>
      <c r="O235" t="s">
        <v>421</v>
      </c>
      <c r="P235" t="s">
        <v>421</v>
      </c>
      <c r="Q235">
        <v>1</v>
      </c>
      <c r="W235">
        <v>0</v>
      </c>
      <c r="X235">
        <v>-185737400</v>
      </c>
      <c r="Y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1</v>
      </c>
      <c r="AJ235">
        <v>1</v>
      </c>
      <c r="AK235">
        <v>1</v>
      </c>
      <c r="AL235">
        <v>1</v>
      </c>
      <c r="AN235">
        <v>0</v>
      </c>
      <c r="AO235">
        <v>1</v>
      </c>
      <c r="AP235">
        <v>1</v>
      </c>
      <c r="AQ235">
        <v>0</v>
      </c>
      <c r="AR235">
        <v>0</v>
      </c>
      <c r="AT235">
        <v>0</v>
      </c>
      <c r="AU235" t="s">
        <v>99</v>
      </c>
      <c r="AV235">
        <v>2</v>
      </c>
      <c r="AW235">
        <v>2</v>
      </c>
      <c r="AX235">
        <v>24182853</v>
      </c>
      <c r="AY235">
        <v>1</v>
      </c>
      <c r="AZ235">
        <v>0</v>
      </c>
      <c r="BA235">
        <v>242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CX235">
        <f>Y235*Source!I76</f>
        <v>0</v>
      </c>
      <c r="CY235">
        <f>AD235</f>
        <v>0</v>
      </c>
      <c r="CZ235">
        <f>AH235</f>
        <v>0</v>
      </c>
      <c r="DA235">
        <f>AL235</f>
        <v>1</v>
      </c>
      <c r="DB235">
        <v>0</v>
      </c>
    </row>
    <row r="236" spans="1:106" ht="12.75">
      <c r="A236">
        <f>ROW(Source!A76)</f>
        <v>76</v>
      </c>
      <c r="B236">
        <v>24182268</v>
      </c>
      <c r="C236">
        <v>24182838</v>
      </c>
      <c r="D236">
        <v>19852483</v>
      </c>
      <c r="E236">
        <v>1</v>
      </c>
      <c r="F236">
        <v>1</v>
      </c>
      <c r="G236">
        <v>1</v>
      </c>
      <c r="H236">
        <v>2</v>
      </c>
      <c r="I236" t="s">
        <v>473</v>
      </c>
      <c r="J236" t="s">
        <v>474</v>
      </c>
      <c r="K236" t="s">
        <v>475</v>
      </c>
      <c r="L236">
        <v>1368</v>
      </c>
      <c r="N236">
        <v>1011</v>
      </c>
      <c r="O236" t="s">
        <v>425</v>
      </c>
      <c r="P236" t="s">
        <v>425</v>
      </c>
      <c r="Q236">
        <v>1</v>
      </c>
      <c r="W236">
        <v>0</v>
      </c>
      <c r="X236">
        <v>1010985928</v>
      </c>
      <c r="Y236">
        <v>2.5124999999999997</v>
      </c>
      <c r="AA236">
        <v>0</v>
      </c>
      <c r="AB236">
        <v>3.61</v>
      </c>
      <c r="AC236">
        <v>0</v>
      </c>
      <c r="AD236">
        <v>0</v>
      </c>
      <c r="AE236">
        <v>0</v>
      </c>
      <c r="AF236">
        <v>3.61</v>
      </c>
      <c r="AG236">
        <v>0</v>
      </c>
      <c r="AH236">
        <v>0</v>
      </c>
      <c r="AI236">
        <v>1</v>
      </c>
      <c r="AJ236">
        <v>1</v>
      </c>
      <c r="AK236">
        <v>1</v>
      </c>
      <c r="AL236">
        <v>1</v>
      </c>
      <c r="AN236">
        <v>0</v>
      </c>
      <c r="AO236">
        <v>1</v>
      </c>
      <c r="AP236">
        <v>1</v>
      </c>
      <c r="AQ236">
        <v>0</v>
      </c>
      <c r="AR236">
        <v>0</v>
      </c>
      <c r="AT236">
        <v>2.01</v>
      </c>
      <c r="AU236" t="s">
        <v>99</v>
      </c>
      <c r="AV236">
        <v>0</v>
      </c>
      <c r="AW236">
        <v>2</v>
      </c>
      <c r="AX236">
        <v>24182854</v>
      </c>
      <c r="AY236">
        <v>1</v>
      </c>
      <c r="AZ236">
        <v>0</v>
      </c>
      <c r="BA236">
        <v>243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CX236">
        <f>Y236*Source!I76</f>
        <v>0.9899249999999999</v>
      </c>
      <c r="CY236">
        <f>AB236</f>
        <v>3.61</v>
      </c>
      <c r="CZ236">
        <f>AF236</f>
        <v>3.61</v>
      </c>
      <c r="DA236">
        <f>AJ236</f>
        <v>1</v>
      </c>
      <c r="DB236">
        <v>0</v>
      </c>
    </row>
    <row r="237" spans="1:106" ht="12.75">
      <c r="A237">
        <f>ROW(Source!A76)</f>
        <v>76</v>
      </c>
      <c r="B237">
        <v>24182268</v>
      </c>
      <c r="C237">
        <v>24182838</v>
      </c>
      <c r="D237">
        <v>19853256</v>
      </c>
      <c r="E237">
        <v>1</v>
      </c>
      <c r="F237">
        <v>1</v>
      </c>
      <c r="G237">
        <v>1</v>
      </c>
      <c r="H237">
        <v>2</v>
      </c>
      <c r="I237" t="s">
        <v>444</v>
      </c>
      <c r="J237" t="s">
        <v>445</v>
      </c>
      <c r="K237" t="s">
        <v>446</v>
      </c>
      <c r="L237">
        <v>1368</v>
      </c>
      <c r="N237">
        <v>1011</v>
      </c>
      <c r="O237" t="s">
        <v>425</v>
      </c>
      <c r="P237" t="s">
        <v>425</v>
      </c>
      <c r="Q237">
        <v>1</v>
      </c>
      <c r="W237">
        <v>0</v>
      </c>
      <c r="X237">
        <v>-124752544</v>
      </c>
      <c r="Y237">
        <v>1.6625</v>
      </c>
      <c r="AA237">
        <v>0</v>
      </c>
      <c r="AB237">
        <v>2.44</v>
      </c>
      <c r="AC237">
        <v>0</v>
      </c>
      <c r="AD237">
        <v>0</v>
      </c>
      <c r="AE237">
        <v>0</v>
      </c>
      <c r="AF237">
        <v>2.44</v>
      </c>
      <c r="AG237">
        <v>0</v>
      </c>
      <c r="AH237">
        <v>0</v>
      </c>
      <c r="AI237">
        <v>1</v>
      </c>
      <c r="AJ237">
        <v>1</v>
      </c>
      <c r="AK237">
        <v>1</v>
      </c>
      <c r="AL237">
        <v>1</v>
      </c>
      <c r="AN237">
        <v>0</v>
      </c>
      <c r="AO237">
        <v>1</v>
      </c>
      <c r="AP237">
        <v>1</v>
      </c>
      <c r="AQ237">
        <v>0</v>
      </c>
      <c r="AR237">
        <v>0</v>
      </c>
      <c r="AT237">
        <v>1.33</v>
      </c>
      <c r="AU237" t="s">
        <v>99</v>
      </c>
      <c r="AV237">
        <v>0</v>
      </c>
      <c r="AW237">
        <v>2</v>
      </c>
      <c r="AX237">
        <v>24182855</v>
      </c>
      <c r="AY237">
        <v>1</v>
      </c>
      <c r="AZ237">
        <v>0</v>
      </c>
      <c r="BA237">
        <v>244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0</v>
      </c>
      <c r="CX237">
        <f>Y237*Source!I76</f>
        <v>0.6550250000000001</v>
      </c>
      <c r="CY237">
        <f>AB237</f>
        <v>2.44</v>
      </c>
      <c r="CZ237">
        <f>AF237</f>
        <v>2.44</v>
      </c>
      <c r="DA237">
        <f>AJ237</f>
        <v>1</v>
      </c>
      <c r="DB237">
        <v>0</v>
      </c>
    </row>
    <row r="238" spans="1:106" ht="12.75">
      <c r="A238">
        <f>ROW(Source!A76)</f>
        <v>76</v>
      </c>
      <c r="B238">
        <v>24182268</v>
      </c>
      <c r="C238">
        <v>24182838</v>
      </c>
      <c r="D238">
        <v>19853649</v>
      </c>
      <c r="E238">
        <v>1</v>
      </c>
      <c r="F238">
        <v>1</v>
      </c>
      <c r="G238">
        <v>1</v>
      </c>
      <c r="H238">
        <v>2</v>
      </c>
      <c r="I238" t="s">
        <v>447</v>
      </c>
      <c r="J238" t="s">
        <v>448</v>
      </c>
      <c r="K238" t="s">
        <v>449</v>
      </c>
      <c r="L238">
        <v>1368</v>
      </c>
      <c r="N238">
        <v>1011</v>
      </c>
      <c r="O238" t="s">
        <v>425</v>
      </c>
      <c r="P238" t="s">
        <v>425</v>
      </c>
      <c r="Q238">
        <v>1</v>
      </c>
      <c r="W238">
        <v>0</v>
      </c>
      <c r="X238">
        <v>1849659131</v>
      </c>
      <c r="Y238">
        <v>0.0375</v>
      </c>
      <c r="AA238">
        <v>0</v>
      </c>
      <c r="AB238">
        <v>80.75</v>
      </c>
      <c r="AC238">
        <v>0</v>
      </c>
      <c r="AD238">
        <v>0</v>
      </c>
      <c r="AE238">
        <v>0</v>
      </c>
      <c r="AF238">
        <v>80.75</v>
      </c>
      <c r="AG238">
        <v>0</v>
      </c>
      <c r="AH238">
        <v>0</v>
      </c>
      <c r="AI238">
        <v>1</v>
      </c>
      <c r="AJ238">
        <v>1</v>
      </c>
      <c r="AK238">
        <v>1</v>
      </c>
      <c r="AL238">
        <v>1</v>
      </c>
      <c r="AN238">
        <v>0</v>
      </c>
      <c r="AO238">
        <v>1</v>
      </c>
      <c r="AP238">
        <v>1</v>
      </c>
      <c r="AQ238">
        <v>0</v>
      </c>
      <c r="AR238">
        <v>0</v>
      </c>
      <c r="AT238">
        <v>0.03</v>
      </c>
      <c r="AU238" t="s">
        <v>99</v>
      </c>
      <c r="AV238">
        <v>0</v>
      </c>
      <c r="AW238">
        <v>2</v>
      </c>
      <c r="AX238">
        <v>24182856</v>
      </c>
      <c r="AY238">
        <v>1</v>
      </c>
      <c r="AZ238">
        <v>0</v>
      </c>
      <c r="BA238">
        <v>245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CX238">
        <f>Y238*Source!I76</f>
        <v>0.014775</v>
      </c>
      <c r="CY238">
        <f>AB238</f>
        <v>80.75</v>
      </c>
      <c r="CZ238">
        <f>AF238</f>
        <v>80.75</v>
      </c>
      <c r="DA238">
        <f>AJ238</f>
        <v>1</v>
      </c>
      <c r="DB238">
        <v>0</v>
      </c>
    </row>
    <row r="239" spans="1:106" ht="12.75">
      <c r="A239">
        <f>ROW(Source!A76)</f>
        <v>76</v>
      </c>
      <c r="B239">
        <v>24182268</v>
      </c>
      <c r="C239">
        <v>24182838</v>
      </c>
      <c r="D239">
        <v>19856501</v>
      </c>
      <c r="E239">
        <v>1</v>
      </c>
      <c r="F239">
        <v>1</v>
      </c>
      <c r="G239">
        <v>1</v>
      </c>
      <c r="H239">
        <v>3</v>
      </c>
      <c r="I239" t="s">
        <v>658</v>
      </c>
      <c r="J239" t="s">
        <v>659</v>
      </c>
      <c r="K239" t="s">
        <v>660</v>
      </c>
      <c r="L239">
        <v>1358</v>
      </c>
      <c r="N239">
        <v>1010</v>
      </c>
      <c r="O239" t="s">
        <v>661</v>
      </c>
      <c r="P239" t="s">
        <v>661</v>
      </c>
      <c r="Q239">
        <v>10</v>
      </c>
      <c r="W239">
        <v>0</v>
      </c>
      <c r="X239">
        <v>2005836129</v>
      </c>
      <c r="Y239">
        <v>26.3</v>
      </c>
      <c r="AA239">
        <v>1.6</v>
      </c>
      <c r="AB239">
        <v>0</v>
      </c>
      <c r="AC239">
        <v>0</v>
      </c>
      <c r="AD239">
        <v>0</v>
      </c>
      <c r="AE239">
        <v>1.6</v>
      </c>
      <c r="AF239">
        <v>0</v>
      </c>
      <c r="AG239">
        <v>0</v>
      </c>
      <c r="AH239">
        <v>0</v>
      </c>
      <c r="AI239">
        <v>1</v>
      </c>
      <c r="AJ239">
        <v>1</v>
      </c>
      <c r="AK239">
        <v>1</v>
      </c>
      <c r="AL239">
        <v>1</v>
      </c>
      <c r="AN239">
        <v>0</v>
      </c>
      <c r="AO239">
        <v>1</v>
      </c>
      <c r="AP239">
        <v>0</v>
      </c>
      <c r="AQ239">
        <v>0</v>
      </c>
      <c r="AR239">
        <v>0</v>
      </c>
      <c r="AT239">
        <v>26.3</v>
      </c>
      <c r="AV239">
        <v>0</v>
      </c>
      <c r="AW239">
        <v>2</v>
      </c>
      <c r="AX239">
        <v>24182857</v>
      </c>
      <c r="AY239">
        <v>1</v>
      </c>
      <c r="AZ239">
        <v>0</v>
      </c>
      <c r="BA239">
        <v>246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CX239">
        <f>Y239*Source!I76</f>
        <v>10.362200000000001</v>
      </c>
      <c r="CY239">
        <f aca="true" t="shared" si="9" ref="CY239:CY246">AA239</f>
        <v>1.6</v>
      </c>
      <c r="CZ239">
        <f aca="true" t="shared" si="10" ref="CZ239:CZ246">AE239</f>
        <v>1.6</v>
      </c>
      <c r="DA239">
        <f aca="true" t="shared" si="11" ref="DA239:DA246">AI239</f>
        <v>1</v>
      </c>
      <c r="DB239">
        <v>0</v>
      </c>
    </row>
    <row r="240" spans="1:106" ht="12.75">
      <c r="A240">
        <f>ROW(Source!A76)</f>
        <v>76</v>
      </c>
      <c r="B240">
        <v>24182268</v>
      </c>
      <c r="C240">
        <v>24182838</v>
      </c>
      <c r="D240">
        <v>19858548</v>
      </c>
      <c r="E240">
        <v>1</v>
      </c>
      <c r="F240">
        <v>1</v>
      </c>
      <c r="G240">
        <v>1</v>
      </c>
      <c r="H240">
        <v>3</v>
      </c>
      <c r="I240" t="s">
        <v>662</v>
      </c>
      <c r="J240" t="s">
        <v>663</v>
      </c>
      <c r="K240" t="s">
        <v>664</v>
      </c>
      <c r="L240">
        <v>1354</v>
      </c>
      <c r="N240">
        <v>1010</v>
      </c>
      <c r="O240" t="s">
        <v>195</v>
      </c>
      <c r="P240" t="s">
        <v>195</v>
      </c>
      <c r="Q240">
        <v>1</v>
      </c>
      <c r="W240">
        <v>0</v>
      </c>
      <c r="X240">
        <v>-550641893</v>
      </c>
      <c r="Y240">
        <v>263</v>
      </c>
      <c r="AA240">
        <v>0.13</v>
      </c>
      <c r="AB240">
        <v>0</v>
      </c>
      <c r="AC240">
        <v>0</v>
      </c>
      <c r="AD240">
        <v>0</v>
      </c>
      <c r="AE240">
        <v>0.13</v>
      </c>
      <c r="AF240">
        <v>0</v>
      </c>
      <c r="AG240">
        <v>0</v>
      </c>
      <c r="AH240">
        <v>0</v>
      </c>
      <c r="AI240">
        <v>1</v>
      </c>
      <c r="AJ240">
        <v>1</v>
      </c>
      <c r="AK240">
        <v>1</v>
      </c>
      <c r="AL240">
        <v>1</v>
      </c>
      <c r="AN240">
        <v>0</v>
      </c>
      <c r="AO240">
        <v>1</v>
      </c>
      <c r="AP240">
        <v>0</v>
      </c>
      <c r="AQ240">
        <v>0</v>
      </c>
      <c r="AR240">
        <v>0</v>
      </c>
      <c r="AT240">
        <v>263</v>
      </c>
      <c r="AV240">
        <v>0</v>
      </c>
      <c r="AW240">
        <v>2</v>
      </c>
      <c r="AX240">
        <v>24182858</v>
      </c>
      <c r="AY240">
        <v>1</v>
      </c>
      <c r="AZ240">
        <v>0</v>
      </c>
      <c r="BA240">
        <v>247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0</v>
      </c>
      <c r="CX240">
        <f>Y240*Source!I76</f>
        <v>103.622</v>
      </c>
      <c r="CY240">
        <f t="shared" si="9"/>
        <v>0.13</v>
      </c>
      <c r="CZ240">
        <f t="shared" si="10"/>
        <v>0.13</v>
      </c>
      <c r="DA240">
        <f t="shared" si="11"/>
        <v>1</v>
      </c>
      <c r="DB240">
        <v>0</v>
      </c>
    </row>
    <row r="241" spans="1:106" ht="12.75">
      <c r="A241">
        <f>ROW(Source!A76)</f>
        <v>76</v>
      </c>
      <c r="B241">
        <v>24182268</v>
      </c>
      <c r="C241">
        <v>24182838</v>
      </c>
      <c r="D241">
        <v>19859111</v>
      </c>
      <c r="E241">
        <v>1</v>
      </c>
      <c r="F241">
        <v>1</v>
      </c>
      <c r="G241">
        <v>1</v>
      </c>
      <c r="H241">
        <v>3</v>
      </c>
      <c r="I241" t="s">
        <v>665</v>
      </c>
      <c r="J241" t="s">
        <v>666</v>
      </c>
      <c r="K241" t="s">
        <v>667</v>
      </c>
      <c r="L241">
        <v>1354</v>
      </c>
      <c r="N241">
        <v>1010</v>
      </c>
      <c r="O241" t="s">
        <v>195</v>
      </c>
      <c r="P241" t="s">
        <v>195</v>
      </c>
      <c r="Q241">
        <v>1</v>
      </c>
      <c r="W241">
        <v>0</v>
      </c>
      <c r="X241">
        <v>981438082</v>
      </c>
      <c r="Y241">
        <v>7</v>
      </c>
      <c r="AA241">
        <v>1.34</v>
      </c>
      <c r="AB241">
        <v>0</v>
      </c>
      <c r="AC241">
        <v>0</v>
      </c>
      <c r="AD241">
        <v>0</v>
      </c>
      <c r="AE241">
        <v>1.34</v>
      </c>
      <c r="AF241">
        <v>0</v>
      </c>
      <c r="AG241">
        <v>0</v>
      </c>
      <c r="AH241">
        <v>0</v>
      </c>
      <c r="AI241">
        <v>1</v>
      </c>
      <c r="AJ241">
        <v>1</v>
      </c>
      <c r="AK241">
        <v>1</v>
      </c>
      <c r="AL241">
        <v>1</v>
      </c>
      <c r="AN241">
        <v>0</v>
      </c>
      <c r="AO241">
        <v>1</v>
      </c>
      <c r="AP241">
        <v>0</v>
      </c>
      <c r="AQ241">
        <v>0</v>
      </c>
      <c r="AR241">
        <v>0</v>
      </c>
      <c r="AT241">
        <v>7</v>
      </c>
      <c r="AV241">
        <v>0</v>
      </c>
      <c r="AW241">
        <v>2</v>
      </c>
      <c r="AX241">
        <v>24182859</v>
      </c>
      <c r="AY241">
        <v>1</v>
      </c>
      <c r="AZ241">
        <v>0</v>
      </c>
      <c r="BA241">
        <v>248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  <c r="CX241">
        <f>Y241*Source!I76</f>
        <v>2.758</v>
      </c>
      <c r="CY241">
        <f t="shared" si="9"/>
        <v>1.34</v>
      </c>
      <c r="CZ241">
        <f t="shared" si="10"/>
        <v>1.34</v>
      </c>
      <c r="DA241">
        <f t="shared" si="11"/>
        <v>1</v>
      </c>
      <c r="DB241">
        <v>0</v>
      </c>
    </row>
    <row r="242" spans="1:106" ht="12.75">
      <c r="A242">
        <f>ROW(Source!A76)</f>
        <v>76</v>
      </c>
      <c r="B242">
        <v>24182268</v>
      </c>
      <c r="C242">
        <v>24182838</v>
      </c>
      <c r="D242">
        <v>19859112</v>
      </c>
      <c r="E242">
        <v>1</v>
      </c>
      <c r="F242">
        <v>1</v>
      </c>
      <c r="G242">
        <v>1</v>
      </c>
      <c r="H242">
        <v>3</v>
      </c>
      <c r="I242" t="s">
        <v>668</v>
      </c>
      <c r="J242" t="s">
        <v>669</v>
      </c>
      <c r="K242" t="s">
        <v>670</v>
      </c>
      <c r="L242">
        <v>1354</v>
      </c>
      <c r="N242">
        <v>1010</v>
      </c>
      <c r="O242" t="s">
        <v>195</v>
      </c>
      <c r="P242" t="s">
        <v>195</v>
      </c>
      <c r="Q242">
        <v>1</v>
      </c>
      <c r="W242">
        <v>0</v>
      </c>
      <c r="X242">
        <v>-1837136246</v>
      </c>
      <c r="Y242">
        <v>7</v>
      </c>
      <c r="AA242">
        <v>1.34</v>
      </c>
      <c r="AB242">
        <v>0</v>
      </c>
      <c r="AC242">
        <v>0</v>
      </c>
      <c r="AD242">
        <v>0</v>
      </c>
      <c r="AE242">
        <v>1.34</v>
      </c>
      <c r="AF242">
        <v>0</v>
      </c>
      <c r="AG242">
        <v>0</v>
      </c>
      <c r="AH242">
        <v>0</v>
      </c>
      <c r="AI242">
        <v>1</v>
      </c>
      <c r="AJ242">
        <v>1</v>
      </c>
      <c r="AK242">
        <v>1</v>
      </c>
      <c r="AL242">
        <v>1</v>
      </c>
      <c r="AN242">
        <v>0</v>
      </c>
      <c r="AO242">
        <v>1</v>
      </c>
      <c r="AP242">
        <v>0</v>
      </c>
      <c r="AQ242">
        <v>0</v>
      </c>
      <c r="AR242">
        <v>0</v>
      </c>
      <c r="AT242">
        <v>7</v>
      </c>
      <c r="AV242">
        <v>0</v>
      </c>
      <c r="AW242">
        <v>2</v>
      </c>
      <c r="AX242">
        <v>24182860</v>
      </c>
      <c r="AY242">
        <v>1</v>
      </c>
      <c r="AZ242">
        <v>0</v>
      </c>
      <c r="BA242">
        <v>249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CX242">
        <f>Y242*Source!I76</f>
        <v>2.758</v>
      </c>
      <c r="CY242">
        <f t="shared" si="9"/>
        <v>1.34</v>
      </c>
      <c r="CZ242">
        <f t="shared" si="10"/>
        <v>1.34</v>
      </c>
      <c r="DA242">
        <f t="shared" si="11"/>
        <v>1</v>
      </c>
      <c r="DB242">
        <v>0</v>
      </c>
    </row>
    <row r="243" spans="1:106" ht="12.75">
      <c r="A243">
        <f>ROW(Source!A76)</f>
        <v>76</v>
      </c>
      <c r="B243">
        <v>24182268</v>
      </c>
      <c r="C243">
        <v>24182838</v>
      </c>
      <c r="D243">
        <v>19859113</v>
      </c>
      <c r="E243">
        <v>1</v>
      </c>
      <c r="F243">
        <v>1</v>
      </c>
      <c r="G243">
        <v>1</v>
      </c>
      <c r="H243">
        <v>3</v>
      </c>
      <c r="I243" t="s">
        <v>671</v>
      </c>
      <c r="J243" t="s">
        <v>672</v>
      </c>
      <c r="K243" t="s">
        <v>673</v>
      </c>
      <c r="L243">
        <v>1354</v>
      </c>
      <c r="N243">
        <v>1010</v>
      </c>
      <c r="O243" t="s">
        <v>195</v>
      </c>
      <c r="P243" t="s">
        <v>195</v>
      </c>
      <c r="Q243">
        <v>1</v>
      </c>
      <c r="W243">
        <v>0</v>
      </c>
      <c r="X243">
        <v>639801648</v>
      </c>
      <c r="Y243">
        <v>40</v>
      </c>
      <c r="AA243">
        <v>1.34</v>
      </c>
      <c r="AB243">
        <v>0</v>
      </c>
      <c r="AC243">
        <v>0</v>
      </c>
      <c r="AD243">
        <v>0</v>
      </c>
      <c r="AE243">
        <v>1.34</v>
      </c>
      <c r="AF243">
        <v>0</v>
      </c>
      <c r="AG243">
        <v>0</v>
      </c>
      <c r="AH243">
        <v>0</v>
      </c>
      <c r="AI243">
        <v>1</v>
      </c>
      <c r="AJ243">
        <v>1</v>
      </c>
      <c r="AK243">
        <v>1</v>
      </c>
      <c r="AL243">
        <v>1</v>
      </c>
      <c r="AN243">
        <v>0</v>
      </c>
      <c r="AO243">
        <v>1</v>
      </c>
      <c r="AP243">
        <v>0</v>
      </c>
      <c r="AQ243">
        <v>0</v>
      </c>
      <c r="AR243">
        <v>0</v>
      </c>
      <c r="AT243">
        <v>40</v>
      </c>
      <c r="AV243">
        <v>0</v>
      </c>
      <c r="AW243">
        <v>2</v>
      </c>
      <c r="AX243">
        <v>24182861</v>
      </c>
      <c r="AY243">
        <v>1</v>
      </c>
      <c r="AZ243">
        <v>0</v>
      </c>
      <c r="BA243">
        <v>250</v>
      </c>
      <c r="BB243">
        <v>0</v>
      </c>
      <c r="BC243">
        <v>0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CX243">
        <f>Y243*Source!I76</f>
        <v>15.760000000000002</v>
      </c>
      <c r="CY243">
        <f t="shared" si="9"/>
        <v>1.34</v>
      </c>
      <c r="CZ243">
        <f t="shared" si="10"/>
        <v>1.34</v>
      </c>
      <c r="DA243">
        <f t="shared" si="11"/>
        <v>1</v>
      </c>
      <c r="DB243">
        <v>0</v>
      </c>
    </row>
    <row r="244" spans="1:106" ht="12.75">
      <c r="A244">
        <f>ROW(Source!A76)</f>
        <v>76</v>
      </c>
      <c r="B244">
        <v>24182268</v>
      </c>
      <c r="C244">
        <v>24182838</v>
      </c>
      <c r="D244">
        <v>19859114</v>
      </c>
      <c r="E244">
        <v>1</v>
      </c>
      <c r="F244">
        <v>1</v>
      </c>
      <c r="G244">
        <v>1</v>
      </c>
      <c r="H244">
        <v>3</v>
      </c>
      <c r="I244" t="s">
        <v>674</v>
      </c>
      <c r="J244" t="s">
        <v>675</v>
      </c>
      <c r="K244" t="s">
        <v>676</v>
      </c>
      <c r="L244">
        <v>1354</v>
      </c>
      <c r="N244">
        <v>1010</v>
      </c>
      <c r="O244" t="s">
        <v>195</v>
      </c>
      <c r="P244" t="s">
        <v>195</v>
      </c>
      <c r="Q244">
        <v>1</v>
      </c>
      <c r="W244">
        <v>0</v>
      </c>
      <c r="X244">
        <v>2179332</v>
      </c>
      <c r="Y244">
        <v>8</v>
      </c>
      <c r="AA244">
        <v>0.66</v>
      </c>
      <c r="AB244">
        <v>0</v>
      </c>
      <c r="AC244">
        <v>0</v>
      </c>
      <c r="AD244">
        <v>0</v>
      </c>
      <c r="AE244">
        <v>0.66</v>
      </c>
      <c r="AF244">
        <v>0</v>
      </c>
      <c r="AG244">
        <v>0</v>
      </c>
      <c r="AH244">
        <v>0</v>
      </c>
      <c r="AI244">
        <v>1</v>
      </c>
      <c r="AJ244">
        <v>1</v>
      </c>
      <c r="AK244">
        <v>1</v>
      </c>
      <c r="AL244">
        <v>1</v>
      </c>
      <c r="AN244">
        <v>0</v>
      </c>
      <c r="AO244">
        <v>1</v>
      </c>
      <c r="AP244">
        <v>0</v>
      </c>
      <c r="AQ244">
        <v>0</v>
      </c>
      <c r="AR244">
        <v>0</v>
      </c>
      <c r="AT244">
        <v>8</v>
      </c>
      <c r="AV244">
        <v>0</v>
      </c>
      <c r="AW244">
        <v>2</v>
      </c>
      <c r="AX244">
        <v>24182862</v>
      </c>
      <c r="AY244">
        <v>1</v>
      </c>
      <c r="AZ244">
        <v>0</v>
      </c>
      <c r="BA244">
        <v>251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  <c r="CX244">
        <f>Y244*Source!I76</f>
        <v>3.152</v>
      </c>
      <c r="CY244">
        <f t="shared" si="9"/>
        <v>0.66</v>
      </c>
      <c r="CZ244">
        <f t="shared" si="10"/>
        <v>0.66</v>
      </c>
      <c r="DA244">
        <f t="shared" si="11"/>
        <v>1</v>
      </c>
      <c r="DB244">
        <v>0</v>
      </c>
    </row>
    <row r="245" spans="1:106" ht="12.75">
      <c r="A245">
        <f>ROW(Source!A76)</f>
        <v>76</v>
      </c>
      <c r="B245">
        <v>24182268</v>
      </c>
      <c r="C245">
        <v>24182838</v>
      </c>
      <c r="D245">
        <v>19859115</v>
      </c>
      <c r="E245">
        <v>1</v>
      </c>
      <c r="F245">
        <v>1</v>
      </c>
      <c r="G245">
        <v>1</v>
      </c>
      <c r="H245">
        <v>3</v>
      </c>
      <c r="I245" t="s">
        <v>677</v>
      </c>
      <c r="J245" t="s">
        <v>678</v>
      </c>
      <c r="K245" t="s">
        <v>679</v>
      </c>
      <c r="L245">
        <v>1354</v>
      </c>
      <c r="N245">
        <v>1010</v>
      </c>
      <c r="O245" t="s">
        <v>195</v>
      </c>
      <c r="P245" t="s">
        <v>195</v>
      </c>
      <c r="Q245">
        <v>1</v>
      </c>
      <c r="W245">
        <v>0</v>
      </c>
      <c r="X245">
        <v>-1110534716</v>
      </c>
      <c r="Y245">
        <v>8</v>
      </c>
      <c r="AA245">
        <v>0.66</v>
      </c>
      <c r="AB245">
        <v>0</v>
      </c>
      <c r="AC245">
        <v>0</v>
      </c>
      <c r="AD245">
        <v>0</v>
      </c>
      <c r="AE245">
        <v>0.66</v>
      </c>
      <c r="AF245">
        <v>0</v>
      </c>
      <c r="AG245">
        <v>0</v>
      </c>
      <c r="AH245">
        <v>0</v>
      </c>
      <c r="AI245">
        <v>1</v>
      </c>
      <c r="AJ245">
        <v>1</v>
      </c>
      <c r="AK245">
        <v>1</v>
      </c>
      <c r="AL245">
        <v>1</v>
      </c>
      <c r="AN245">
        <v>0</v>
      </c>
      <c r="AO245">
        <v>1</v>
      </c>
      <c r="AP245">
        <v>0</v>
      </c>
      <c r="AQ245">
        <v>0</v>
      </c>
      <c r="AR245">
        <v>0</v>
      </c>
      <c r="AT245">
        <v>8</v>
      </c>
      <c r="AV245">
        <v>0</v>
      </c>
      <c r="AW245">
        <v>2</v>
      </c>
      <c r="AX245">
        <v>24182863</v>
      </c>
      <c r="AY245">
        <v>1</v>
      </c>
      <c r="AZ245">
        <v>0</v>
      </c>
      <c r="BA245">
        <v>252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CX245">
        <f>Y245*Source!I76</f>
        <v>3.152</v>
      </c>
      <c r="CY245">
        <f t="shared" si="9"/>
        <v>0.66</v>
      </c>
      <c r="CZ245">
        <f t="shared" si="10"/>
        <v>0.66</v>
      </c>
      <c r="DA245">
        <f t="shared" si="11"/>
        <v>1</v>
      </c>
      <c r="DB245">
        <v>0</v>
      </c>
    </row>
    <row r="246" spans="1:106" ht="12.75">
      <c r="A246">
        <f>ROW(Source!A76)</f>
        <v>76</v>
      </c>
      <c r="B246">
        <v>24182268</v>
      </c>
      <c r="C246">
        <v>24182838</v>
      </c>
      <c r="D246">
        <v>19859116</v>
      </c>
      <c r="E246">
        <v>1</v>
      </c>
      <c r="F246">
        <v>1</v>
      </c>
      <c r="G246">
        <v>1</v>
      </c>
      <c r="H246">
        <v>3</v>
      </c>
      <c r="I246" t="s">
        <v>680</v>
      </c>
      <c r="J246" t="s">
        <v>681</v>
      </c>
      <c r="K246" t="s">
        <v>682</v>
      </c>
      <c r="L246">
        <v>1301</v>
      </c>
      <c r="N246">
        <v>1003</v>
      </c>
      <c r="O246" t="s">
        <v>258</v>
      </c>
      <c r="P246" t="s">
        <v>258</v>
      </c>
      <c r="Q246">
        <v>1</v>
      </c>
      <c r="W246">
        <v>0</v>
      </c>
      <c r="X246">
        <v>2113551108</v>
      </c>
      <c r="Y246">
        <v>101</v>
      </c>
      <c r="AA246">
        <v>12.92</v>
      </c>
      <c r="AB246">
        <v>0</v>
      </c>
      <c r="AC246">
        <v>0</v>
      </c>
      <c r="AD246">
        <v>0</v>
      </c>
      <c r="AE246">
        <v>12.92</v>
      </c>
      <c r="AF246">
        <v>0</v>
      </c>
      <c r="AG246">
        <v>0</v>
      </c>
      <c r="AH246">
        <v>0</v>
      </c>
      <c r="AI246">
        <v>1</v>
      </c>
      <c r="AJ246">
        <v>1</v>
      </c>
      <c r="AK246">
        <v>1</v>
      </c>
      <c r="AL246">
        <v>1</v>
      </c>
      <c r="AN246">
        <v>0</v>
      </c>
      <c r="AO246">
        <v>1</v>
      </c>
      <c r="AP246">
        <v>0</v>
      </c>
      <c r="AQ246">
        <v>0</v>
      </c>
      <c r="AR246">
        <v>0</v>
      </c>
      <c r="AT246">
        <v>101</v>
      </c>
      <c r="AV246">
        <v>0</v>
      </c>
      <c r="AW246">
        <v>2</v>
      </c>
      <c r="AX246">
        <v>24182864</v>
      </c>
      <c r="AY246">
        <v>1</v>
      </c>
      <c r="AZ246">
        <v>0</v>
      </c>
      <c r="BA246">
        <v>253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0</v>
      </c>
      <c r="CX246">
        <f>Y246*Source!I76</f>
        <v>39.794000000000004</v>
      </c>
      <c r="CY246">
        <f t="shared" si="9"/>
        <v>12.92</v>
      </c>
      <c r="CZ246">
        <f t="shared" si="10"/>
        <v>12.92</v>
      </c>
      <c r="DA246">
        <f t="shared" si="11"/>
        <v>1</v>
      </c>
      <c r="DB246">
        <v>0</v>
      </c>
    </row>
    <row r="247" spans="1:106" ht="12.75">
      <c r="A247">
        <f>ROW(Source!A78)</f>
        <v>78</v>
      </c>
      <c r="B247">
        <v>24182268</v>
      </c>
      <c r="C247">
        <v>24182866</v>
      </c>
      <c r="D247">
        <v>9915065</v>
      </c>
      <c r="E247">
        <v>1</v>
      </c>
      <c r="F247">
        <v>1</v>
      </c>
      <c r="G247">
        <v>1</v>
      </c>
      <c r="H247">
        <v>1</v>
      </c>
      <c r="I247" t="s">
        <v>623</v>
      </c>
      <c r="K247" t="s">
        <v>624</v>
      </c>
      <c r="L247">
        <v>1191</v>
      </c>
      <c r="N247">
        <v>1013</v>
      </c>
      <c r="O247" t="s">
        <v>419</v>
      </c>
      <c r="P247" t="s">
        <v>419</v>
      </c>
      <c r="Q247">
        <v>1</v>
      </c>
      <c r="W247">
        <v>0</v>
      </c>
      <c r="X247">
        <v>162480277</v>
      </c>
      <c r="Y247">
        <v>171.534</v>
      </c>
      <c r="AA247">
        <v>0</v>
      </c>
      <c r="AB247">
        <v>0</v>
      </c>
      <c r="AC247">
        <v>0</v>
      </c>
      <c r="AD247">
        <v>8.5</v>
      </c>
      <c r="AE247">
        <v>0</v>
      </c>
      <c r="AF247">
        <v>0</v>
      </c>
      <c r="AG247">
        <v>0</v>
      </c>
      <c r="AH247">
        <v>8.5</v>
      </c>
      <c r="AI247">
        <v>1</v>
      </c>
      <c r="AJ247">
        <v>1</v>
      </c>
      <c r="AK247">
        <v>1</v>
      </c>
      <c r="AL247">
        <v>1</v>
      </c>
      <c r="AN247">
        <v>0</v>
      </c>
      <c r="AO247">
        <v>1</v>
      </c>
      <c r="AP247">
        <v>1</v>
      </c>
      <c r="AQ247">
        <v>0</v>
      </c>
      <c r="AR247">
        <v>0</v>
      </c>
      <c r="AT247">
        <v>149.16</v>
      </c>
      <c r="AU247" t="s">
        <v>100</v>
      </c>
      <c r="AV247">
        <v>1</v>
      </c>
      <c r="AW247">
        <v>2</v>
      </c>
      <c r="AX247">
        <v>24182880</v>
      </c>
      <c r="AY247">
        <v>1</v>
      </c>
      <c r="AZ247">
        <v>0</v>
      </c>
      <c r="BA247">
        <v>254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0</v>
      </c>
      <c r="BQ247">
        <v>0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0</v>
      </c>
      <c r="CX247">
        <f>Y247*Source!I78</f>
        <v>8.456626199999999</v>
      </c>
      <c r="CY247">
        <f>AD247</f>
        <v>8.5</v>
      </c>
      <c r="CZ247">
        <f>AH247</f>
        <v>8.5</v>
      </c>
      <c r="DA247">
        <f>AL247</f>
        <v>1</v>
      </c>
      <c r="DB247">
        <v>0</v>
      </c>
    </row>
    <row r="248" spans="1:106" ht="12.75">
      <c r="A248">
        <f>ROW(Source!A78)</f>
        <v>78</v>
      </c>
      <c r="B248">
        <v>24182268</v>
      </c>
      <c r="C248">
        <v>24182866</v>
      </c>
      <c r="D248">
        <v>121548</v>
      </c>
      <c r="E248">
        <v>1</v>
      </c>
      <c r="F248">
        <v>1</v>
      </c>
      <c r="G248">
        <v>1</v>
      </c>
      <c r="H248">
        <v>1</v>
      </c>
      <c r="I248" t="s">
        <v>28</v>
      </c>
      <c r="K248" t="s">
        <v>420</v>
      </c>
      <c r="L248">
        <v>608254</v>
      </c>
      <c r="N248">
        <v>1013</v>
      </c>
      <c r="O248" t="s">
        <v>421</v>
      </c>
      <c r="P248" t="s">
        <v>421</v>
      </c>
      <c r="Q248">
        <v>1</v>
      </c>
      <c r="W248">
        <v>0</v>
      </c>
      <c r="X248">
        <v>-185737400</v>
      </c>
      <c r="Y248">
        <v>0.8250000000000001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1</v>
      </c>
      <c r="AJ248">
        <v>1</v>
      </c>
      <c r="AK248">
        <v>1</v>
      </c>
      <c r="AL248">
        <v>1</v>
      </c>
      <c r="AN248">
        <v>0</v>
      </c>
      <c r="AO248">
        <v>1</v>
      </c>
      <c r="AP248">
        <v>1</v>
      </c>
      <c r="AQ248">
        <v>0</v>
      </c>
      <c r="AR248">
        <v>0</v>
      </c>
      <c r="AT248">
        <v>0.66</v>
      </c>
      <c r="AU248" t="s">
        <v>99</v>
      </c>
      <c r="AV248">
        <v>2</v>
      </c>
      <c r="AW248">
        <v>2</v>
      </c>
      <c r="AX248">
        <v>24182881</v>
      </c>
      <c r="AY248">
        <v>1</v>
      </c>
      <c r="AZ248">
        <v>0</v>
      </c>
      <c r="BA248">
        <v>255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0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0</v>
      </c>
      <c r="CX248">
        <f>Y248*Source!I78</f>
        <v>0.0406725</v>
      </c>
      <c r="CY248">
        <f>AD248</f>
        <v>0</v>
      </c>
      <c r="CZ248">
        <f>AH248</f>
        <v>0</v>
      </c>
      <c r="DA248">
        <f>AL248</f>
        <v>1</v>
      </c>
      <c r="DB248">
        <v>0</v>
      </c>
    </row>
    <row r="249" spans="1:106" ht="12.75">
      <c r="A249">
        <f>ROW(Source!A78)</f>
        <v>78</v>
      </c>
      <c r="B249">
        <v>24182268</v>
      </c>
      <c r="C249">
        <v>24182866</v>
      </c>
      <c r="D249">
        <v>19851747</v>
      </c>
      <c r="E249">
        <v>1</v>
      </c>
      <c r="F249">
        <v>1</v>
      </c>
      <c r="G249">
        <v>1</v>
      </c>
      <c r="H249">
        <v>2</v>
      </c>
      <c r="I249" t="s">
        <v>422</v>
      </c>
      <c r="J249" t="s">
        <v>423</v>
      </c>
      <c r="K249" t="s">
        <v>424</v>
      </c>
      <c r="L249">
        <v>1368</v>
      </c>
      <c r="N249">
        <v>1011</v>
      </c>
      <c r="O249" t="s">
        <v>425</v>
      </c>
      <c r="P249" t="s">
        <v>425</v>
      </c>
      <c r="Q249">
        <v>1</v>
      </c>
      <c r="W249">
        <v>0</v>
      </c>
      <c r="X249">
        <v>-159441317</v>
      </c>
      <c r="Y249">
        <v>0.8250000000000001</v>
      </c>
      <c r="AA249">
        <v>0</v>
      </c>
      <c r="AB249">
        <v>37.34</v>
      </c>
      <c r="AC249">
        <v>13.12</v>
      </c>
      <c r="AD249">
        <v>0</v>
      </c>
      <c r="AE249">
        <v>0</v>
      </c>
      <c r="AF249">
        <v>37.34</v>
      </c>
      <c r="AG249">
        <v>13.12</v>
      </c>
      <c r="AH249">
        <v>0</v>
      </c>
      <c r="AI249">
        <v>1</v>
      </c>
      <c r="AJ249">
        <v>1</v>
      </c>
      <c r="AK249">
        <v>1</v>
      </c>
      <c r="AL249">
        <v>1</v>
      </c>
      <c r="AN249">
        <v>0</v>
      </c>
      <c r="AO249">
        <v>1</v>
      </c>
      <c r="AP249">
        <v>1</v>
      </c>
      <c r="AQ249">
        <v>0</v>
      </c>
      <c r="AR249">
        <v>0</v>
      </c>
      <c r="AT249">
        <v>0.66</v>
      </c>
      <c r="AU249" t="s">
        <v>99</v>
      </c>
      <c r="AV249">
        <v>0</v>
      </c>
      <c r="AW249">
        <v>2</v>
      </c>
      <c r="AX249">
        <v>24182882</v>
      </c>
      <c r="AY249">
        <v>1</v>
      </c>
      <c r="AZ249">
        <v>0</v>
      </c>
      <c r="BA249">
        <v>256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0</v>
      </c>
      <c r="CX249">
        <f>Y249*Source!I78</f>
        <v>0.0406725</v>
      </c>
      <c r="CY249">
        <f>AB249</f>
        <v>37.34</v>
      </c>
      <c r="CZ249">
        <f>AF249</f>
        <v>37.34</v>
      </c>
      <c r="DA249">
        <f>AJ249</f>
        <v>1</v>
      </c>
      <c r="DB249">
        <v>0</v>
      </c>
    </row>
    <row r="250" spans="1:106" ht="12.75">
      <c r="A250">
        <f>ROW(Source!A78)</f>
        <v>78</v>
      </c>
      <c r="B250">
        <v>24182268</v>
      </c>
      <c r="C250">
        <v>24182866</v>
      </c>
      <c r="D250">
        <v>19852483</v>
      </c>
      <c r="E250">
        <v>1</v>
      </c>
      <c r="F250">
        <v>1</v>
      </c>
      <c r="G250">
        <v>1</v>
      </c>
      <c r="H250">
        <v>2</v>
      </c>
      <c r="I250" t="s">
        <v>473</v>
      </c>
      <c r="J250" t="s">
        <v>474</v>
      </c>
      <c r="K250" t="s">
        <v>475</v>
      </c>
      <c r="L250">
        <v>1368</v>
      </c>
      <c r="N250">
        <v>1011</v>
      </c>
      <c r="O250" t="s">
        <v>425</v>
      </c>
      <c r="P250" t="s">
        <v>425</v>
      </c>
      <c r="Q250">
        <v>1</v>
      </c>
      <c r="W250">
        <v>0</v>
      </c>
      <c r="X250">
        <v>1010985928</v>
      </c>
      <c r="Y250">
        <v>16.512500000000003</v>
      </c>
      <c r="AA250">
        <v>0</v>
      </c>
      <c r="AB250">
        <v>3.61</v>
      </c>
      <c r="AC250">
        <v>0</v>
      </c>
      <c r="AD250">
        <v>0</v>
      </c>
      <c r="AE250">
        <v>0</v>
      </c>
      <c r="AF250">
        <v>3.61</v>
      </c>
      <c r="AG250">
        <v>0</v>
      </c>
      <c r="AH250">
        <v>0</v>
      </c>
      <c r="AI250">
        <v>1</v>
      </c>
      <c r="AJ250">
        <v>1</v>
      </c>
      <c r="AK250">
        <v>1</v>
      </c>
      <c r="AL250">
        <v>1</v>
      </c>
      <c r="AN250">
        <v>0</v>
      </c>
      <c r="AO250">
        <v>1</v>
      </c>
      <c r="AP250">
        <v>1</v>
      </c>
      <c r="AQ250">
        <v>0</v>
      </c>
      <c r="AR250">
        <v>0</v>
      </c>
      <c r="AT250">
        <v>13.21</v>
      </c>
      <c r="AU250" t="s">
        <v>99</v>
      </c>
      <c r="AV250">
        <v>0</v>
      </c>
      <c r="AW250">
        <v>2</v>
      </c>
      <c r="AX250">
        <v>24182883</v>
      </c>
      <c r="AY250">
        <v>1</v>
      </c>
      <c r="AZ250">
        <v>0</v>
      </c>
      <c r="BA250">
        <v>257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0</v>
      </c>
      <c r="CX250">
        <f>Y250*Source!I78</f>
        <v>0.8140662500000001</v>
      </c>
      <c r="CY250">
        <f>AB250</f>
        <v>3.61</v>
      </c>
      <c r="CZ250">
        <f>AF250</f>
        <v>3.61</v>
      </c>
      <c r="DA250">
        <f>AJ250</f>
        <v>1</v>
      </c>
      <c r="DB250">
        <v>0</v>
      </c>
    </row>
    <row r="251" spans="1:106" ht="12.75">
      <c r="A251">
        <f>ROW(Source!A78)</f>
        <v>78</v>
      </c>
      <c r="B251">
        <v>24182268</v>
      </c>
      <c r="C251">
        <v>24182866</v>
      </c>
      <c r="D251">
        <v>19853328</v>
      </c>
      <c r="E251">
        <v>1</v>
      </c>
      <c r="F251">
        <v>1</v>
      </c>
      <c r="G251">
        <v>1</v>
      </c>
      <c r="H251">
        <v>2</v>
      </c>
      <c r="I251" t="s">
        <v>479</v>
      </c>
      <c r="J251" t="s">
        <v>480</v>
      </c>
      <c r="K251" t="s">
        <v>481</v>
      </c>
      <c r="L251">
        <v>1368</v>
      </c>
      <c r="N251">
        <v>1011</v>
      </c>
      <c r="O251" t="s">
        <v>425</v>
      </c>
      <c r="P251" t="s">
        <v>425</v>
      </c>
      <c r="Q251">
        <v>1</v>
      </c>
      <c r="W251">
        <v>0</v>
      </c>
      <c r="X251">
        <v>1322216100</v>
      </c>
      <c r="Y251">
        <v>25.4375</v>
      </c>
      <c r="AA251">
        <v>0</v>
      </c>
      <c r="AB251">
        <v>2.5</v>
      </c>
      <c r="AC251">
        <v>0</v>
      </c>
      <c r="AD251">
        <v>0</v>
      </c>
      <c r="AE251">
        <v>0</v>
      </c>
      <c r="AF251">
        <v>2.5</v>
      </c>
      <c r="AG251">
        <v>0</v>
      </c>
      <c r="AH251">
        <v>0</v>
      </c>
      <c r="AI251">
        <v>1</v>
      </c>
      <c r="AJ251">
        <v>1</v>
      </c>
      <c r="AK251">
        <v>1</v>
      </c>
      <c r="AL251">
        <v>1</v>
      </c>
      <c r="AN251">
        <v>0</v>
      </c>
      <c r="AO251">
        <v>1</v>
      </c>
      <c r="AP251">
        <v>1</v>
      </c>
      <c r="AQ251">
        <v>0</v>
      </c>
      <c r="AR251">
        <v>0</v>
      </c>
      <c r="AT251">
        <v>20.35</v>
      </c>
      <c r="AU251" t="s">
        <v>99</v>
      </c>
      <c r="AV251">
        <v>0</v>
      </c>
      <c r="AW251">
        <v>2</v>
      </c>
      <c r="AX251">
        <v>24182884</v>
      </c>
      <c r="AY251">
        <v>1</v>
      </c>
      <c r="AZ251">
        <v>0</v>
      </c>
      <c r="BA251">
        <v>258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0</v>
      </c>
      <c r="CX251">
        <f>Y251*Source!I78</f>
        <v>1.2540687499999998</v>
      </c>
      <c r="CY251">
        <f>AB251</f>
        <v>2.5</v>
      </c>
      <c r="CZ251">
        <f>AF251</f>
        <v>2.5</v>
      </c>
      <c r="DA251">
        <f>AJ251</f>
        <v>1</v>
      </c>
      <c r="DB251">
        <v>0</v>
      </c>
    </row>
    <row r="252" spans="1:106" ht="12.75">
      <c r="A252">
        <f>ROW(Source!A78)</f>
        <v>78</v>
      </c>
      <c r="B252">
        <v>24182268</v>
      </c>
      <c r="C252">
        <v>24182866</v>
      </c>
      <c r="D252">
        <v>19853649</v>
      </c>
      <c r="E252">
        <v>1</v>
      </c>
      <c r="F252">
        <v>1</v>
      </c>
      <c r="G252">
        <v>1</v>
      </c>
      <c r="H252">
        <v>2</v>
      </c>
      <c r="I252" t="s">
        <v>447</v>
      </c>
      <c r="J252" t="s">
        <v>448</v>
      </c>
      <c r="K252" t="s">
        <v>449</v>
      </c>
      <c r="L252">
        <v>1368</v>
      </c>
      <c r="N252">
        <v>1011</v>
      </c>
      <c r="O252" t="s">
        <v>425</v>
      </c>
      <c r="P252" t="s">
        <v>425</v>
      </c>
      <c r="Q252">
        <v>1</v>
      </c>
      <c r="W252">
        <v>0</v>
      </c>
      <c r="X252">
        <v>1849659131</v>
      </c>
      <c r="Y252">
        <v>4.4624999999999995</v>
      </c>
      <c r="AA252">
        <v>0</v>
      </c>
      <c r="AB252">
        <v>80.75</v>
      </c>
      <c r="AC252">
        <v>0</v>
      </c>
      <c r="AD252">
        <v>0</v>
      </c>
      <c r="AE252">
        <v>0</v>
      </c>
      <c r="AF252">
        <v>80.75</v>
      </c>
      <c r="AG252">
        <v>0</v>
      </c>
      <c r="AH252">
        <v>0</v>
      </c>
      <c r="AI252">
        <v>1</v>
      </c>
      <c r="AJ252">
        <v>1</v>
      </c>
      <c r="AK252">
        <v>1</v>
      </c>
      <c r="AL252">
        <v>1</v>
      </c>
      <c r="AN252">
        <v>0</v>
      </c>
      <c r="AO252">
        <v>1</v>
      </c>
      <c r="AP252">
        <v>1</v>
      </c>
      <c r="AQ252">
        <v>0</v>
      </c>
      <c r="AR252">
        <v>0</v>
      </c>
      <c r="AT252">
        <v>3.57</v>
      </c>
      <c r="AU252" t="s">
        <v>99</v>
      </c>
      <c r="AV252">
        <v>0</v>
      </c>
      <c r="AW252">
        <v>2</v>
      </c>
      <c r="AX252">
        <v>24182885</v>
      </c>
      <c r="AY252">
        <v>1</v>
      </c>
      <c r="AZ252">
        <v>0</v>
      </c>
      <c r="BA252">
        <v>259</v>
      </c>
      <c r="BB252">
        <v>0</v>
      </c>
      <c r="BC252">
        <v>0</v>
      </c>
      <c r="BD252">
        <v>0</v>
      </c>
      <c r="BE252">
        <v>0</v>
      </c>
      <c r="BF252">
        <v>0</v>
      </c>
      <c r="BG252">
        <v>0</v>
      </c>
      <c r="BH252">
        <v>0</v>
      </c>
      <c r="BI252">
        <v>0</v>
      </c>
      <c r="BJ252">
        <v>0</v>
      </c>
      <c r="BK252">
        <v>0</v>
      </c>
      <c r="BL252">
        <v>0</v>
      </c>
      <c r="BM252">
        <v>0</v>
      </c>
      <c r="BN252">
        <v>0</v>
      </c>
      <c r="BO252">
        <v>0</v>
      </c>
      <c r="BP252">
        <v>0</v>
      </c>
      <c r="BQ252">
        <v>0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0</v>
      </c>
      <c r="CX252">
        <f>Y252*Source!I78</f>
        <v>0.22000124999999995</v>
      </c>
      <c r="CY252">
        <f>AB252</f>
        <v>80.75</v>
      </c>
      <c r="CZ252">
        <f>AF252</f>
        <v>80.75</v>
      </c>
      <c r="DA252">
        <f>AJ252</f>
        <v>1</v>
      </c>
      <c r="DB252">
        <v>0</v>
      </c>
    </row>
    <row r="253" spans="1:106" ht="12.75">
      <c r="A253">
        <f>ROW(Source!A78)</f>
        <v>78</v>
      </c>
      <c r="B253">
        <v>24182268</v>
      </c>
      <c r="C253">
        <v>24182866</v>
      </c>
      <c r="D253">
        <v>19856354</v>
      </c>
      <c r="E253">
        <v>1</v>
      </c>
      <c r="F253">
        <v>1</v>
      </c>
      <c r="G253">
        <v>1</v>
      </c>
      <c r="H253">
        <v>3</v>
      </c>
      <c r="I253" t="s">
        <v>683</v>
      </c>
      <c r="J253" t="s">
        <v>684</v>
      </c>
      <c r="K253" t="s">
        <v>685</v>
      </c>
      <c r="L253">
        <v>1301</v>
      </c>
      <c r="N253">
        <v>1003</v>
      </c>
      <c r="O253" t="s">
        <v>258</v>
      </c>
      <c r="P253" t="s">
        <v>258</v>
      </c>
      <c r="Q253">
        <v>1</v>
      </c>
      <c r="W253">
        <v>0</v>
      </c>
      <c r="X253">
        <v>-455516307</v>
      </c>
      <c r="Y253">
        <v>253</v>
      </c>
      <c r="AA253">
        <v>7.61</v>
      </c>
      <c r="AB253">
        <v>0</v>
      </c>
      <c r="AC253">
        <v>0</v>
      </c>
      <c r="AD253">
        <v>0</v>
      </c>
      <c r="AE253">
        <v>7.61</v>
      </c>
      <c r="AF253">
        <v>0</v>
      </c>
      <c r="AG253">
        <v>0</v>
      </c>
      <c r="AH253">
        <v>0</v>
      </c>
      <c r="AI253">
        <v>1</v>
      </c>
      <c r="AJ253">
        <v>1</v>
      </c>
      <c r="AK253">
        <v>1</v>
      </c>
      <c r="AL253">
        <v>1</v>
      </c>
      <c r="AN253">
        <v>0</v>
      </c>
      <c r="AO253">
        <v>1</v>
      </c>
      <c r="AP253">
        <v>1</v>
      </c>
      <c r="AQ253">
        <v>0</v>
      </c>
      <c r="AR253">
        <v>0</v>
      </c>
      <c r="AT253">
        <v>253</v>
      </c>
      <c r="AV253">
        <v>0</v>
      </c>
      <c r="AW253">
        <v>2</v>
      </c>
      <c r="AX253">
        <v>24182886</v>
      </c>
      <c r="AY253">
        <v>1</v>
      </c>
      <c r="AZ253">
        <v>0</v>
      </c>
      <c r="BA253">
        <v>260</v>
      </c>
      <c r="BB253">
        <v>0</v>
      </c>
      <c r="BC253">
        <v>0</v>
      </c>
      <c r="BD253">
        <v>0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0</v>
      </c>
      <c r="CX253">
        <f>Y253*Source!I78</f>
        <v>12.4729</v>
      </c>
      <c r="CY253">
        <f aca="true" t="shared" si="12" ref="CY253:CY259">AA253</f>
        <v>7.61</v>
      </c>
      <c r="CZ253">
        <f aca="true" t="shared" si="13" ref="CZ253:CZ259">AE253</f>
        <v>7.61</v>
      </c>
      <c r="DA253">
        <f aca="true" t="shared" si="14" ref="DA253:DA259">AI253</f>
        <v>1</v>
      </c>
      <c r="DB253">
        <v>0</v>
      </c>
    </row>
    <row r="254" spans="1:106" ht="12.75">
      <c r="A254">
        <f>ROW(Source!A78)</f>
        <v>78</v>
      </c>
      <c r="B254">
        <v>24182268</v>
      </c>
      <c r="C254">
        <v>24182866</v>
      </c>
      <c r="D254">
        <v>19856355</v>
      </c>
      <c r="E254">
        <v>1</v>
      </c>
      <c r="F254">
        <v>1</v>
      </c>
      <c r="G254">
        <v>1</v>
      </c>
      <c r="H254">
        <v>3</v>
      </c>
      <c r="I254" t="s">
        <v>686</v>
      </c>
      <c r="J254" t="s">
        <v>687</v>
      </c>
      <c r="K254" t="s">
        <v>688</v>
      </c>
      <c r="L254">
        <v>1301</v>
      </c>
      <c r="N254">
        <v>1003</v>
      </c>
      <c r="O254" t="s">
        <v>258</v>
      </c>
      <c r="P254" t="s">
        <v>258</v>
      </c>
      <c r="Q254">
        <v>1</v>
      </c>
      <c r="W254">
        <v>0</v>
      </c>
      <c r="X254">
        <v>-740338972</v>
      </c>
      <c r="Y254">
        <v>59</v>
      </c>
      <c r="AA254">
        <v>9.49</v>
      </c>
      <c r="AB254">
        <v>0</v>
      </c>
      <c r="AC254">
        <v>0</v>
      </c>
      <c r="AD254">
        <v>0</v>
      </c>
      <c r="AE254">
        <v>9.49</v>
      </c>
      <c r="AF254">
        <v>0</v>
      </c>
      <c r="AG254">
        <v>0</v>
      </c>
      <c r="AH254">
        <v>0</v>
      </c>
      <c r="AI254">
        <v>1</v>
      </c>
      <c r="AJ254">
        <v>1</v>
      </c>
      <c r="AK254">
        <v>1</v>
      </c>
      <c r="AL254">
        <v>1</v>
      </c>
      <c r="AN254">
        <v>0</v>
      </c>
      <c r="AO254">
        <v>1</v>
      </c>
      <c r="AP254">
        <v>1</v>
      </c>
      <c r="AQ254">
        <v>0</v>
      </c>
      <c r="AR254">
        <v>0</v>
      </c>
      <c r="AT254">
        <v>59</v>
      </c>
      <c r="AV254">
        <v>0</v>
      </c>
      <c r="AW254">
        <v>2</v>
      </c>
      <c r="AX254">
        <v>24182887</v>
      </c>
      <c r="AY254">
        <v>1</v>
      </c>
      <c r="AZ254">
        <v>0</v>
      </c>
      <c r="BA254">
        <v>261</v>
      </c>
      <c r="BB254">
        <v>0</v>
      </c>
      <c r="BC254">
        <v>0</v>
      </c>
      <c r="BD254">
        <v>0</v>
      </c>
      <c r="BE254">
        <v>0</v>
      </c>
      <c r="BF254">
        <v>0</v>
      </c>
      <c r="BG254">
        <v>0</v>
      </c>
      <c r="BH254">
        <v>0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0</v>
      </c>
      <c r="BO254">
        <v>0</v>
      </c>
      <c r="BP254">
        <v>0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0</v>
      </c>
      <c r="CX254">
        <f>Y254*Source!I78</f>
        <v>2.9086999999999996</v>
      </c>
      <c r="CY254">
        <f t="shared" si="12"/>
        <v>9.49</v>
      </c>
      <c r="CZ254">
        <f t="shared" si="13"/>
        <v>9.49</v>
      </c>
      <c r="DA254">
        <f t="shared" si="14"/>
        <v>1</v>
      </c>
      <c r="DB254">
        <v>0</v>
      </c>
    </row>
    <row r="255" spans="1:106" ht="12.75">
      <c r="A255">
        <f>ROW(Source!A78)</f>
        <v>78</v>
      </c>
      <c r="B255">
        <v>24182268</v>
      </c>
      <c r="C255">
        <v>24182866</v>
      </c>
      <c r="D255">
        <v>19856717</v>
      </c>
      <c r="E255">
        <v>1</v>
      </c>
      <c r="F255">
        <v>1</v>
      </c>
      <c r="G255">
        <v>1</v>
      </c>
      <c r="H255">
        <v>3</v>
      </c>
      <c r="I255" t="s">
        <v>689</v>
      </c>
      <c r="J255" t="s">
        <v>690</v>
      </c>
      <c r="K255" t="s">
        <v>691</v>
      </c>
      <c r="L255">
        <v>1354</v>
      </c>
      <c r="N255">
        <v>1010</v>
      </c>
      <c r="O255" t="s">
        <v>195</v>
      </c>
      <c r="P255" t="s">
        <v>195</v>
      </c>
      <c r="Q255">
        <v>1</v>
      </c>
      <c r="W255">
        <v>0</v>
      </c>
      <c r="X255">
        <v>-1378938129</v>
      </c>
      <c r="Y255">
        <v>71</v>
      </c>
      <c r="AA255">
        <v>80</v>
      </c>
      <c r="AB255">
        <v>0</v>
      </c>
      <c r="AC255">
        <v>0</v>
      </c>
      <c r="AD255">
        <v>0</v>
      </c>
      <c r="AE255">
        <v>80</v>
      </c>
      <c r="AF255">
        <v>0</v>
      </c>
      <c r="AG255">
        <v>0</v>
      </c>
      <c r="AH255">
        <v>0</v>
      </c>
      <c r="AI255">
        <v>1</v>
      </c>
      <c r="AJ255">
        <v>1</v>
      </c>
      <c r="AK255">
        <v>1</v>
      </c>
      <c r="AL255">
        <v>1</v>
      </c>
      <c r="AN255">
        <v>0</v>
      </c>
      <c r="AO255">
        <v>1</v>
      </c>
      <c r="AP255">
        <v>1</v>
      </c>
      <c r="AQ255">
        <v>0</v>
      </c>
      <c r="AR255">
        <v>0</v>
      </c>
      <c r="AT255">
        <v>71</v>
      </c>
      <c r="AV255">
        <v>0</v>
      </c>
      <c r="AW255">
        <v>2</v>
      </c>
      <c r="AX255">
        <v>24182888</v>
      </c>
      <c r="AY255">
        <v>1</v>
      </c>
      <c r="AZ255">
        <v>0</v>
      </c>
      <c r="BA255">
        <v>262</v>
      </c>
      <c r="BB255">
        <v>0</v>
      </c>
      <c r="BC255">
        <v>0</v>
      </c>
      <c r="BD255">
        <v>0</v>
      </c>
      <c r="BE255">
        <v>0</v>
      </c>
      <c r="BF255">
        <v>0</v>
      </c>
      <c r="BG255">
        <v>0</v>
      </c>
      <c r="BH255">
        <v>0</v>
      </c>
      <c r="BI255">
        <v>0</v>
      </c>
      <c r="BJ255">
        <v>0</v>
      </c>
      <c r="BK255">
        <v>0</v>
      </c>
      <c r="BL255">
        <v>0</v>
      </c>
      <c r="BM255">
        <v>0</v>
      </c>
      <c r="BN255">
        <v>0</v>
      </c>
      <c r="BO255">
        <v>0</v>
      </c>
      <c r="BP255">
        <v>0</v>
      </c>
      <c r="BQ255">
        <v>0</v>
      </c>
      <c r="BR255">
        <v>0</v>
      </c>
      <c r="BS255">
        <v>0</v>
      </c>
      <c r="BT255">
        <v>0</v>
      </c>
      <c r="BU255">
        <v>0</v>
      </c>
      <c r="BV255">
        <v>0</v>
      </c>
      <c r="BW255">
        <v>0</v>
      </c>
      <c r="CX255">
        <f>Y255*Source!I78</f>
        <v>3.5002999999999997</v>
      </c>
      <c r="CY255">
        <f t="shared" si="12"/>
        <v>80</v>
      </c>
      <c r="CZ255">
        <f t="shared" si="13"/>
        <v>80</v>
      </c>
      <c r="DA255">
        <f t="shared" si="14"/>
        <v>1</v>
      </c>
      <c r="DB255">
        <v>0</v>
      </c>
    </row>
    <row r="256" spans="1:106" ht="12.75">
      <c r="A256">
        <f>ROW(Source!A78)</f>
        <v>78</v>
      </c>
      <c r="B256">
        <v>24182268</v>
      </c>
      <c r="C256">
        <v>24182866</v>
      </c>
      <c r="D256">
        <v>19857124</v>
      </c>
      <c r="E256">
        <v>1</v>
      </c>
      <c r="F256">
        <v>1</v>
      </c>
      <c r="G256">
        <v>1</v>
      </c>
      <c r="H256">
        <v>3</v>
      </c>
      <c r="I256" t="s">
        <v>692</v>
      </c>
      <c r="J256" t="s">
        <v>693</v>
      </c>
      <c r="K256" t="s">
        <v>694</v>
      </c>
      <c r="L256">
        <v>1301</v>
      </c>
      <c r="N256">
        <v>1003</v>
      </c>
      <c r="O256" t="s">
        <v>258</v>
      </c>
      <c r="P256" t="s">
        <v>258</v>
      </c>
      <c r="Q256">
        <v>1</v>
      </c>
      <c r="W256">
        <v>0</v>
      </c>
      <c r="X256">
        <v>244393506</v>
      </c>
      <c r="Y256">
        <v>159</v>
      </c>
      <c r="AA256">
        <v>7.65</v>
      </c>
      <c r="AB256">
        <v>0</v>
      </c>
      <c r="AC256">
        <v>0</v>
      </c>
      <c r="AD256">
        <v>0</v>
      </c>
      <c r="AE256">
        <v>7.65</v>
      </c>
      <c r="AF256">
        <v>0</v>
      </c>
      <c r="AG256">
        <v>0</v>
      </c>
      <c r="AH256">
        <v>0</v>
      </c>
      <c r="AI256">
        <v>1</v>
      </c>
      <c r="AJ256">
        <v>1</v>
      </c>
      <c r="AK256">
        <v>1</v>
      </c>
      <c r="AL256">
        <v>1</v>
      </c>
      <c r="AN256">
        <v>0</v>
      </c>
      <c r="AO256">
        <v>1</v>
      </c>
      <c r="AP256">
        <v>1</v>
      </c>
      <c r="AQ256">
        <v>0</v>
      </c>
      <c r="AR256">
        <v>0</v>
      </c>
      <c r="AT256">
        <v>159</v>
      </c>
      <c r="AV256">
        <v>0</v>
      </c>
      <c r="AW256">
        <v>2</v>
      </c>
      <c r="AX256">
        <v>24182889</v>
      </c>
      <c r="AY256">
        <v>1</v>
      </c>
      <c r="AZ256">
        <v>0</v>
      </c>
      <c r="BA256">
        <v>263</v>
      </c>
      <c r="BB256">
        <v>0</v>
      </c>
      <c r="BC256">
        <v>0</v>
      </c>
      <c r="BD256">
        <v>0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0</v>
      </c>
      <c r="BM256">
        <v>0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0</v>
      </c>
      <c r="BT256">
        <v>0</v>
      </c>
      <c r="BU256">
        <v>0</v>
      </c>
      <c r="BV256">
        <v>0</v>
      </c>
      <c r="BW256">
        <v>0</v>
      </c>
      <c r="CX256">
        <f>Y256*Source!I78</f>
        <v>7.838699999999999</v>
      </c>
      <c r="CY256">
        <f t="shared" si="12"/>
        <v>7.65</v>
      </c>
      <c r="CZ256">
        <f t="shared" si="13"/>
        <v>7.65</v>
      </c>
      <c r="DA256">
        <f t="shared" si="14"/>
        <v>1</v>
      </c>
      <c r="DB256">
        <v>0</v>
      </c>
    </row>
    <row r="257" spans="1:106" ht="12.75">
      <c r="A257">
        <f>ROW(Source!A78)</f>
        <v>78</v>
      </c>
      <c r="B257">
        <v>24182268</v>
      </c>
      <c r="C257">
        <v>24182866</v>
      </c>
      <c r="D257">
        <v>19858431</v>
      </c>
      <c r="E257">
        <v>1</v>
      </c>
      <c r="F257">
        <v>1</v>
      </c>
      <c r="G257">
        <v>1</v>
      </c>
      <c r="H257">
        <v>3</v>
      </c>
      <c r="I257" t="s">
        <v>695</v>
      </c>
      <c r="J257" t="s">
        <v>696</v>
      </c>
      <c r="K257" t="s">
        <v>697</v>
      </c>
      <c r="L257">
        <v>1358</v>
      </c>
      <c r="N257">
        <v>1010</v>
      </c>
      <c r="O257" t="s">
        <v>661</v>
      </c>
      <c r="P257" t="s">
        <v>661</v>
      </c>
      <c r="Q257">
        <v>10</v>
      </c>
      <c r="W257">
        <v>0</v>
      </c>
      <c r="X257">
        <v>1356150635</v>
      </c>
      <c r="Y257">
        <v>41.2</v>
      </c>
      <c r="AA257">
        <v>7.1</v>
      </c>
      <c r="AB257">
        <v>0</v>
      </c>
      <c r="AC257">
        <v>0</v>
      </c>
      <c r="AD257">
        <v>0</v>
      </c>
      <c r="AE257">
        <v>7.1</v>
      </c>
      <c r="AF257">
        <v>0</v>
      </c>
      <c r="AG257">
        <v>0</v>
      </c>
      <c r="AH257">
        <v>0</v>
      </c>
      <c r="AI257">
        <v>1</v>
      </c>
      <c r="AJ257">
        <v>1</v>
      </c>
      <c r="AK257">
        <v>1</v>
      </c>
      <c r="AL257">
        <v>1</v>
      </c>
      <c r="AN257">
        <v>0</v>
      </c>
      <c r="AO257">
        <v>1</v>
      </c>
      <c r="AP257">
        <v>1</v>
      </c>
      <c r="AQ257">
        <v>0</v>
      </c>
      <c r="AR257">
        <v>0</v>
      </c>
      <c r="AT257">
        <v>41.2</v>
      </c>
      <c r="AV257">
        <v>0</v>
      </c>
      <c r="AW257">
        <v>2</v>
      </c>
      <c r="AX257">
        <v>24182890</v>
      </c>
      <c r="AY257">
        <v>1</v>
      </c>
      <c r="AZ257">
        <v>0</v>
      </c>
      <c r="BA257">
        <v>264</v>
      </c>
      <c r="BB257">
        <v>0</v>
      </c>
      <c r="BC257">
        <v>0</v>
      </c>
      <c r="BD257">
        <v>0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0</v>
      </c>
      <c r="BK257">
        <v>0</v>
      </c>
      <c r="BL257">
        <v>0</v>
      </c>
      <c r="BM257">
        <v>0</v>
      </c>
      <c r="BN257">
        <v>0</v>
      </c>
      <c r="BO257">
        <v>0</v>
      </c>
      <c r="BP257">
        <v>0</v>
      </c>
      <c r="BQ257">
        <v>0</v>
      </c>
      <c r="BR257">
        <v>0</v>
      </c>
      <c r="BS257">
        <v>0</v>
      </c>
      <c r="BT257">
        <v>0</v>
      </c>
      <c r="BU257">
        <v>0</v>
      </c>
      <c r="BV257">
        <v>0</v>
      </c>
      <c r="BW257">
        <v>0</v>
      </c>
      <c r="CX257">
        <f>Y257*Source!I78</f>
        <v>2.03116</v>
      </c>
      <c r="CY257">
        <f t="shared" si="12"/>
        <v>7.1</v>
      </c>
      <c r="CZ257">
        <f t="shared" si="13"/>
        <v>7.1</v>
      </c>
      <c r="DA257">
        <f t="shared" si="14"/>
        <v>1</v>
      </c>
      <c r="DB257">
        <v>0</v>
      </c>
    </row>
    <row r="258" spans="1:106" ht="12.75">
      <c r="A258">
        <f>ROW(Source!A78)</f>
        <v>78</v>
      </c>
      <c r="B258">
        <v>24182268</v>
      </c>
      <c r="C258">
        <v>24182866</v>
      </c>
      <c r="D258">
        <v>19863739</v>
      </c>
      <c r="E258">
        <v>1</v>
      </c>
      <c r="F258">
        <v>1</v>
      </c>
      <c r="G258">
        <v>1</v>
      </c>
      <c r="H258">
        <v>3</v>
      </c>
      <c r="I258" t="s">
        <v>698</v>
      </c>
      <c r="J258" t="s">
        <v>699</v>
      </c>
      <c r="K258" t="s">
        <v>700</v>
      </c>
      <c r="L258">
        <v>1354</v>
      </c>
      <c r="N258">
        <v>1010</v>
      </c>
      <c r="O258" t="s">
        <v>195</v>
      </c>
      <c r="P258" t="s">
        <v>195</v>
      </c>
      <c r="Q258">
        <v>1</v>
      </c>
      <c r="W258">
        <v>0</v>
      </c>
      <c r="X258">
        <v>1327067664</v>
      </c>
      <c r="Y258">
        <v>800</v>
      </c>
      <c r="AA258">
        <v>0.51</v>
      </c>
      <c r="AB258">
        <v>0</v>
      </c>
      <c r="AC258">
        <v>0</v>
      </c>
      <c r="AD258">
        <v>0</v>
      </c>
      <c r="AE258">
        <v>0.51</v>
      </c>
      <c r="AF258">
        <v>0</v>
      </c>
      <c r="AG258">
        <v>0</v>
      </c>
      <c r="AH258">
        <v>0</v>
      </c>
      <c r="AI258">
        <v>1</v>
      </c>
      <c r="AJ258">
        <v>1</v>
      </c>
      <c r="AK258">
        <v>1</v>
      </c>
      <c r="AL258">
        <v>1</v>
      </c>
      <c r="AN258">
        <v>0</v>
      </c>
      <c r="AO258">
        <v>1</v>
      </c>
      <c r="AP258">
        <v>1</v>
      </c>
      <c r="AQ258">
        <v>0</v>
      </c>
      <c r="AR258">
        <v>0</v>
      </c>
      <c r="AT258">
        <v>800</v>
      </c>
      <c r="AV258">
        <v>0</v>
      </c>
      <c r="AW258">
        <v>2</v>
      </c>
      <c r="AX258">
        <v>24182891</v>
      </c>
      <c r="AY258">
        <v>1</v>
      </c>
      <c r="AZ258">
        <v>0</v>
      </c>
      <c r="BA258">
        <v>265</v>
      </c>
      <c r="BB258">
        <v>0</v>
      </c>
      <c r="BC258">
        <v>0</v>
      </c>
      <c r="BD258">
        <v>0</v>
      </c>
      <c r="BE258">
        <v>0</v>
      </c>
      <c r="BF258">
        <v>0</v>
      </c>
      <c r="BG258">
        <v>0</v>
      </c>
      <c r="BH258">
        <v>0</v>
      </c>
      <c r="BI258">
        <v>0</v>
      </c>
      <c r="BJ258">
        <v>0</v>
      </c>
      <c r="BK258">
        <v>0</v>
      </c>
      <c r="BL258">
        <v>0</v>
      </c>
      <c r="BM258">
        <v>0</v>
      </c>
      <c r="BN258">
        <v>0</v>
      </c>
      <c r="BO258">
        <v>0</v>
      </c>
      <c r="BP258">
        <v>0</v>
      </c>
      <c r="BQ258">
        <v>0</v>
      </c>
      <c r="BR258">
        <v>0</v>
      </c>
      <c r="BS258">
        <v>0</v>
      </c>
      <c r="BT258">
        <v>0</v>
      </c>
      <c r="BU258">
        <v>0</v>
      </c>
      <c r="BV258">
        <v>0</v>
      </c>
      <c r="BW258">
        <v>0</v>
      </c>
      <c r="CX258">
        <f>Y258*Source!I78</f>
        <v>39.44</v>
      </c>
      <c r="CY258">
        <f t="shared" si="12"/>
        <v>0.51</v>
      </c>
      <c r="CZ258">
        <f t="shared" si="13"/>
        <v>0.51</v>
      </c>
      <c r="DA258">
        <f t="shared" si="14"/>
        <v>1</v>
      </c>
      <c r="DB258">
        <v>0</v>
      </c>
    </row>
    <row r="259" spans="1:106" ht="12.75">
      <c r="A259">
        <f>ROW(Source!A78)</f>
        <v>78</v>
      </c>
      <c r="B259">
        <v>24182268</v>
      </c>
      <c r="C259">
        <v>24182866</v>
      </c>
      <c r="D259">
        <v>19878691</v>
      </c>
      <c r="E259">
        <v>1</v>
      </c>
      <c r="F259">
        <v>1</v>
      </c>
      <c r="G259">
        <v>1</v>
      </c>
      <c r="H259">
        <v>3</v>
      </c>
      <c r="I259" t="s">
        <v>701</v>
      </c>
      <c r="J259" t="s">
        <v>702</v>
      </c>
      <c r="K259" t="s">
        <v>703</v>
      </c>
      <c r="L259">
        <v>1327</v>
      </c>
      <c r="N259">
        <v>1005</v>
      </c>
      <c r="O259" t="s">
        <v>107</v>
      </c>
      <c r="P259" t="s">
        <v>107</v>
      </c>
      <c r="Q259">
        <v>1</v>
      </c>
      <c r="W259">
        <v>0</v>
      </c>
      <c r="X259">
        <v>2028389951</v>
      </c>
      <c r="Y259">
        <v>100</v>
      </c>
      <c r="AA259">
        <v>2189.32</v>
      </c>
      <c r="AB259">
        <v>0</v>
      </c>
      <c r="AC259">
        <v>0</v>
      </c>
      <c r="AD259">
        <v>0</v>
      </c>
      <c r="AE259">
        <v>2189.32</v>
      </c>
      <c r="AF259">
        <v>0</v>
      </c>
      <c r="AG259">
        <v>0</v>
      </c>
      <c r="AH259">
        <v>0</v>
      </c>
      <c r="AI259">
        <v>1</v>
      </c>
      <c r="AJ259">
        <v>1</v>
      </c>
      <c r="AK259">
        <v>1</v>
      </c>
      <c r="AL259">
        <v>1</v>
      </c>
      <c r="AN259">
        <v>0</v>
      </c>
      <c r="AO259">
        <v>1</v>
      </c>
      <c r="AP259">
        <v>1</v>
      </c>
      <c r="AQ259">
        <v>0</v>
      </c>
      <c r="AR259">
        <v>0</v>
      </c>
      <c r="AT259">
        <v>100</v>
      </c>
      <c r="AV259">
        <v>0</v>
      </c>
      <c r="AW259">
        <v>2</v>
      </c>
      <c r="AX259">
        <v>24182892</v>
      </c>
      <c r="AY259">
        <v>1</v>
      </c>
      <c r="AZ259">
        <v>0</v>
      </c>
      <c r="BA259">
        <v>266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v>0</v>
      </c>
      <c r="BH259">
        <v>0</v>
      </c>
      <c r="BI259">
        <v>0</v>
      </c>
      <c r="BJ259">
        <v>0</v>
      </c>
      <c r="BK259">
        <v>0</v>
      </c>
      <c r="BL259">
        <v>0</v>
      </c>
      <c r="BM259">
        <v>0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0</v>
      </c>
      <c r="BT259">
        <v>0</v>
      </c>
      <c r="BU259">
        <v>0</v>
      </c>
      <c r="BV259">
        <v>0</v>
      </c>
      <c r="BW259">
        <v>0</v>
      </c>
      <c r="CX259">
        <f>Y259*Source!I78</f>
        <v>4.93</v>
      </c>
      <c r="CY259">
        <f t="shared" si="12"/>
        <v>2189.32</v>
      </c>
      <c r="CZ259">
        <f t="shared" si="13"/>
        <v>2189.32</v>
      </c>
      <c r="DA259">
        <f t="shared" si="14"/>
        <v>1</v>
      </c>
      <c r="DB259">
        <v>0</v>
      </c>
    </row>
    <row r="260" spans="1:106" ht="12.75">
      <c r="A260">
        <f>ROW(Source!A79)</f>
        <v>79</v>
      </c>
      <c r="B260">
        <v>24182268</v>
      </c>
      <c r="C260">
        <v>24182894</v>
      </c>
      <c r="D260">
        <v>9915005</v>
      </c>
      <c r="E260">
        <v>1</v>
      </c>
      <c r="F260">
        <v>1</v>
      </c>
      <c r="G260">
        <v>1</v>
      </c>
      <c r="H260">
        <v>1</v>
      </c>
      <c r="I260" t="s">
        <v>426</v>
      </c>
      <c r="K260" t="s">
        <v>427</v>
      </c>
      <c r="L260">
        <v>1191</v>
      </c>
      <c r="N260">
        <v>1013</v>
      </c>
      <c r="O260" t="s">
        <v>419</v>
      </c>
      <c r="P260" t="s">
        <v>419</v>
      </c>
      <c r="Q260">
        <v>1</v>
      </c>
      <c r="W260">
        <v>0</v>
      </c>
      <c r="X260">
        <v>-937125876</v>
      </c>
      <c r="Y260">
        <v>24.449</v>
      </c>
      <c r="AA260">
        <v>0</v>
      </c>
      <c r="AB260">
        <v>0</v>
      </c>
      <c r="AC260">
        <v>0</v>
      </c>
      <c r="AD260">
        <v>8.29</v>
      </c>
      <c r="AE260">
        <v>0</v>
      </c>
      <c r="AF260">
        <v>0</v>
      </c>
      <c r="AG260">
        <v>0</v>
      </c>
      <c r="AH260">
        <v>8.29</v>
      </c>
      <c r="AI260">
        <v>1</v>
      </c>
      <c r="AJ260">
        <v>1</v>
      </c>
      <c r="AK260">
        <v>1</v>
      </c>
      <c r="AL260">
        <v>1</v>
      </c>
      <c r="AN260">
        <v>0</v>
      </c>
      <c r="AO260">
        <v>1</v>
      </c>
      <c r="AP260">
        <v>1</v>
      </c>
      <c r="AQ260">
        <v>0</v>
      </c>
      <c r="AR260">
        <v>0</v>
      </c>
      <c r="AT260">
        <v>21.26</v>
      </c>
      <c r="AU260" t="s">
        <v>100</v>
      </c>
      <c r="AV260">
        <v>1</v>
      </c>
      <c r="AW260">
        <v>2</v>
      </c>
      <c r="AX260">
        <v>24182901</v>
      </c>
      <c r="AY260">
        <v>1</v>
      </c>
      <c r="AZ260">
        <v>0</v>
      </c>
      <c r="BA260">
        <v>267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0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0</v>
      </c>
      <c r="BQ260">
        <v>0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0</v>
      </c>
      <c r="CX260">
        <f>Y260*Source!I79</f>
        <v>0.6112250000000001</v>
      </c>
      <c r="CY260">
        <f>AD260</f>
        <v>8.29</v>
      </c>
      <c r="CZ260">
        <f>AH260</f>
        <v>8.29</v>
      </c>
      <c r="DA260">
        <f>AL260</f>
        <v>1</v>
      </c>
      <c r="DB260">
        <v>0</v>
      </c>
    </row>
    <row r="261" spans="1:106" ht="12.75">
      <c r="A261">
        <f>ROW(Source!A79)</f>
        <v>79</v>
      </c>
      <c r="B261">
        <v>24182268</v>
      </c>
      <c r="C261">
        <v>24182894</v>
      </c>
      <c r="D261">
        <v>121548</v>
      </c>
      <c r="E261">
        <v>1</v>
      </c>
      <c r="F261">
        <v>1</v>
      </c>
      <c r="G261">
        <v>1</v>
      </c>
      <c r="H261">
        <v>1</v>
      </c>
      <c r="I261" t="s">
        <v>28</v>
      </c>
      <c r="K261" t="s">
        <v>420</v>
      </c>
      <c r="L261">
        <v>608254</v>
      </c>
      <c r="N261">
        <v>1013</v>
      </c>
      <c r="O261" t="s">
        <v>421</v>
      </c>
      <c r="P261" t="s">
        <v>421</v>
      </c>
      <c r="Q261">
        <v>1</v>
      </c>
      <c r="W261">
        <v>0</v>
      </c>
      <c r="X261">
        <v>-185737400</v>
      </c>
      <c r="Y261">
        <v>0.0625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1</v>
      </c>
      <c r="AJ261">
        <v>1</v>
      </c>
      <c r="AK261">
        <v>1</v>
      </c>
      <c r="AL261">
        <v>1</v>
      </c>
      <c r="AN261">
        <v>0</v>
      </c>
      <c r="AO261">
        <v>1</v>
      </c>
      <c r="AP261">
        <v>1</v>
      </c>
      <c r="AQ261">
        <v>0</v>
      </c>
      <c r="AR261">
        <v>0</v>
      </c>
      <c r="AT261">
        <v>0.05</v>
      </c>
      <c r="AU261" t="s">
        <v>99</v>
      </c>
      <c r="AV261">
        <v>2</v>
      </c>
      <c r="AW261">
        <v>2</v>
      </c>
      <c r="AX261">
        <v>24182902</v>
      </c>
      <c r="AY261">
        <v>1</v>
      </c>
      <c r="AZ261">
        <v>0</v>
      </c>
      <c r="BA261">
        <v>268</v>
      </c>
      <c r="BB261">
        <v>0</v>
      </c>
      <c r="BC261">
        <v>0</v>
      </c>
      <c r="BD261">
        <v>0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0</v>
      </c>
      <c r="BQ261">
        <v>0</v>
      </c>
      <c r="BR261">
        <v>0</v>
      </c>
      <c r="BS261">
        <v>0</v>
      </c>
      <c r="BT261">
        <v>0</v>
      </c>
      <c r="BU261">
        <v>0</v>
      </c>
      <c r="BV261">
        <v>0</v>
      </c>
      <c r="BW261">
        <v>0</v>
      </c>
      <c r="CX261">
        <f>Y261*Source!I79</f>
        <v>0.0015625</v>
      </c>
      <c r="CY261">
        <f>AD261</f>
        <v>0</v>
      </c>
      <c r="CZ261">
        <f>AH261</f>
        <v>0</v>
      </c>
      <c r="DA261">
        <f>AL261</f>
        <v>1</v>
      </c>
      <c r="DB261">
        <v>0</v>
      </c>
    </row>
    <row r="262" spans="1:106" ht="12.75">
      <c r="A262">
        <f>ROW(Source!A79)</f>
        <v>79</v>
      </c>
      <c r="B262">
        <v>24182268</v>
      </c>
      <c r="C262">
        <v>24182894</v>
      </c>
      <c r="D262">
        <v>19851747</v>
      </c>
      <c r="E262">
        <v>1</v>
      </c>
      <c r="F262">
        <v>1</v>
      </c>
      <c r="G262">
        <v>1</v>
      </c>
      <c r="H262">
        <v>2</v>
      </c>
      <c r="I262" t="s">
        <v>422</v>
      </c>
      <c r="J262" t="s">
        <v>423</v>
      </c>
      <c r="K262" t="s">
        <v>424</v>
      </c>
      <c r="L262">
        <v>1368</v>
      </c>
      <c r="N262">
        <v>1011</v>
      </c>
      <c r="O262" t="s">
        <v>425</v>
      </c>
      <c r="P262" t="s">
        <v>425</v>
      </c>
      <c r="Q262">
        <v>1</v>
      </c>
      <c r="W262">
        <v>0</v>
      </c>
      <c r="X262">
        <v>-159441317</v>
      </c>
      <c r="Y262">
        <v>0.0625</v>
      </c>
      <c r="AA262">
        <v>0</v>
      </c>
      <c r="AB262">
        <v>37.34</v>
      </c>
      <c r="AC262">
        <v>13.12</v>
      </c>
      <c r="AD262">
        <v>0</v>
      </c>
      <c r="AE262">
        <v>0</v>
      </c>
      <c r="AF262">
        <v>37.34</v>
      </c>
      <c r="AG262">
        <v>13.12</v>
      </c>
      <c r="AH262">
        <v>0</v>
      </c>
      <c r="AI262">
        <v>1</v>
      </c>
      <c r="AJ262">
        <v>1</v>
      </c>
      <c r="AK262">
        <v>1</v>
      </c>
      <c r="AL262">
        <v>1</v>
      </c>
      <c r="AN262">
        <v>0</v>
      </c>
      <c r="AO262">
        <v>1</v>
      </c>
      <c r="AP262">
        <v>1</v>
      </c>
      <c r="AQ262">
        <v>0</v>
      </c>
      <c r="AR262">
        <v>0</v>
      </c>
      <c r="AT262">
        <v>0.05</v>
      </c>
      <c r="AU262" t="s">
        <v>99</v>
      </c>
      <c r="AV262">
        <v>0</v>
      </c>
      <c r="AW262">
        <v>2</v>
      </c>
      <c r="AX262">
        <v>24182903</v>
      </c>
      <c r="AY262">
        <v>1</v>
      </c>
      <c r="AZ262">
        <v>0</v>
      </c>
      <c r="BA262">
        <v>269</v>
      </c>
      <c r="BB262">
        <v>0</v>
      </c>
      <c r="BC262">
        <v>0</v>
      </c>
      <c r="BD262">
        <v>0</v>
      </c>
      <c r="BE262">
        <v>0</v>
      </c>
      <c r="BF262">
        <v>0</v>
      </c>
      <c r="BG262">
        <v>0</v>
      </c>
      <c r="BH262">
        <v>0</v>
      </c>
      <c r="BI262">
        <v>0</v>
      </c>
      <c r="BJ262">
        <v>0</v>
      </c>
      <c r="BK262">
        <v>0</v>
      </c>
      <c r="BL262">
        <v>0</v>
      </c>
      <c r="BM262">
        <v>0</v>
      </c>
      <c r="BN262">
        <v>0</v>
      </c>
      <c r="BO262">
        <v>0</v>
      </c>
      <c r="BP262">
        <v>0</v>
      </c>
      <c r="BQ262">
        <v>0</v>
      </c>
      <c r="BR262">
        <v>0</v>
      </c>
      <c r="BS262">
        <v>0</v>
      </c>
      <c r="BT262">
        <v>0</v>
      </c>
      <c r="BU262">
        <v>0</v>
      </c>
      <c r="BV262">
        <v>0</v>
      </c>
      <c r="BW262">
        <v>0</v>
      </c>
      <c r="CX262">
        <f>Y262*Source!I79</f>
        <v>0.0015625</v>
      </c>
      <c r="CY262">
        <f>AB262</f>
        <v>37.34</v>
      </c>
      <c r="CZ262">
        <f>AF262</f>
        <v>37.34</v>
      </c>
      <c r="DA262">
        <f>AJ262</f>
        <v>1</v>
      </c>
      <c r="DB262">
        <v>0</v>
      </c>
    </row>
    <row r="263" spans="1:106" ht="12.75">
      <c r="A263">
        <f>ROW(Source!A79)</f>
        <v>79</v>
      </c>
      <c r="B263">
        <v>24182268</v>
      </c>
      <c r="C263">
        <v>24182894</v>
      </c>
      <c r="D263">
        <v>19853649</v>
      </c>
      <c r="E263">
        <v>1</v>
      </c>
      <c r="F263">
        <v>1</v>
      </c>
      <c r="G263">
        <v>1</v>
      </c>
      <c r="H263">
        <v>2</v>
      </c>
      <c r="I263" t="s">
        <v>447</v>
      </c>
      <c r="J263" t="s">
        <v>448</v>
      </c>
      <c r="K263" t="s">
        <v>449</v>
      </c>
      <c r="L263">
        <v>1368</v>
      </c>
      <c r="N263">
        <v>1011</v>
      </c>
      <c r="O263" t="s">
        <v>425</v>
      </c>
      <c r="P263" t="s">
        <v>425</v>
      </c>
      <c r="Q263">
        <v>1</v>
      </c>
      <c r="W263">
        <v>0</v>
      </c>
      <c r="X263">
        <v>1849659131</v>
      </c>
      <c r="Y263">
        <v>0.2375</v>
      </c>
      <c r="AA263">
        <v>0</v>
      </c>
      <c r="AB263">
        <v>80.75</v>
      </c>
      <c r="AC263">
        <v>0</v>
      </c>
      <c r="AD263">
        <v>0</v>
      </c>
      <c r="AE263">
        <v>0</v>
      </c>
      <c r="AF263">
        <v>80.75</v>
      </c>
      <c r="AG263">
        <v>0</v>
      </c>
      <c r="AH263">
        <v>0</v>
      </c>
      <c r="AI263">
        <v>1</v>
      </c>
      <c r="AJ263">
        <v>1</v>
      </c>
      <c r="AK263">
        <v>1</v>
      </c>
      <c r="AL263">
        <v>1</v>
      </c>
      <c r="AN263">
        <v>0</v>
      </c>
      <c r="AO263">
        <v>1</v>
      </c>
      <c r="AP263">
        <v>1</v>
      </c>
      <c r="AQ263">
        <v>0</v>
      </c>
      <c r="AR263">
        <v>0</v>
      </c>
      <c r="AT263">
        <v>0.19</v>
      </c>
      <c r="AU263" t="s">
        <v>99</v>
      </c>
      <c r="AV263">
        <v>0</v>
      </c>
      <c r="AW263">
        <v>2</v>
      </c>
      <c r="AX263">
        <v>24182904</v>
      </c>
      <c r="AY263">
        <v>1</v>
      </c>
      <c r="AZ263">
        <v>0</v>
      </c>
      <c r="BA263">
        <v>270</v>
      </c>
      <c r="BB263">
        <v>0</v>
      </c>
      <c r="BC263">
        <v>0</v>
      </c>
      <c r="BD263">
        <v>0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0</v>
      </c>
      <c r="BK263">
        <v>0</v>
      </c>
      <c r="BL263">
        <v>0</v>
      </c>
      <c r="BM263">
        <v>0</v>
      </c>
      <c r="BN263">
        <v>0</v>
      </c>
      <c r="BO263">
        <v>0</v>
      </c>
      <c r="BP263">
        <v>0</v>
      </c>
      <c r="BQ263">
        <v>0</v>
      </c>
      <c r="BR263">
        <v>0</v>
      </c>
      <c r="BS263">
        <v>0</v>
      </c>
      <c r="BT263">
        <v>0</v>
      </c>
      <c r="BU263">
        <v>0</v>
      </c>
      <c r="BV263">
        <v>0</v>
      </c>
      <c r="BW263">
        <v>0</v>
      </c>
      <c r="CX263">
        <f>Y263*Source!I79</f>
        <v>0.0059375</v>
      </c>
      <c r="CY263">
        <f>AB263</f>
        <v>80.75</v>
      </c>
      <c r="CZ263">
        <f>AF263</f>
        <v>80.75</v>
      </c>
      <c r="DA263">
        <f>AJ263</f>
        <v>1</v>
      </c>
      <c r="DB263">
        <v>0</v>
      </c>
    </row>
    <row r="264" spans="1:106" ht="12.75">
      <c r="A264">
        <f>ROW(Source!A79)</f>
        <v>79</v>
      </c>
      <c r="B264">
        <v>24182268</v>
      </c>
      <c r="C264">
        <v>24182894</v>
      </c>
      <c r="D264">
        <v>19856717</v>
      </c>
      <c r="E264">
        <v>1</v>
      </c>
      <c r="F264">
        <v>1</v>
      </c>
      <c r="G264">
        <v>1</v>
      </c>
      <c r="H264">
        <v>3</v>
      </c>
      <c r="I264" t="s">
        <v>689</v>
      </c>
      <c r="J264" t="s">
        <v>690</v>
      </c>
      <c r="K264" t="s">
        <v>691</v>
      </c>
      <c r="L264">
        <v>1354</v>
      </c>
      <c r="N264">
        <v>1010</v>
      </c>
      <c r="O264" t="s">
        <v>195</v>
      </c>
      <c r="P264" t="s">
        <v>195</v>
      </c>
      <c r="Q264">
        <v>1</v>
      </c>
      <c r="W264">
        <v>0</v>
      </c>
      <c r="X264">
        <v>-1378938129</v>
      </c>
      <c r="Y264">
        <v>45.3</v>
      </c>
      <c r="AA264">
        <v>80</v>
      </c>
      <c r="AB264">
        <v>0</v>
      </c>
      <c r="AC264">
        <v>0</v>
      </c>
      <c r="AD264">
        <v>0</v>
      </c>
      <c r="AE264">
        <v>80</v>
      </c>
      <c r="AF264">
        <v>0</v>
      </c>
      <c r="AG264">
        <v>0</v>
      </c>
      <c r="AH264">
        <v>0</v>
      </c>
      <c r="AI264">
        <v>1</v>
      </c>
      <c r="AJ264">
        <v>1</v>
      </c>
      <c r="AK264">
        <v>1</v>
      </c>
      <c r="AL264">
        <v>1</v>
      </c>
      <c r="AN264">
        <v>0</v>
      </c>
      <c r="AO264">
        <v>1</v>
      </c>
      <c r="AP264">
        <v>0</v>
      </c>
      <c r="AQ264">
        <v>0</v>
      </c>
      <c r="AR264">
        <v>0</v>
      </c>
      <c r="AT264">
        <v>45.3</v>
      </c>
      <c r="AV264">
        <v>0</v>
      </c>
      <c r="AW264">
        <v>2</v>
      </c>
      <c r="AX264">
        <v>24182905</v>
      </c>
      <c r="AY264">
        <v>1</v>
      </c>
      <c r="AZ264">
        <v>0</v>
      </c>
      <c r="BA264">
        <v>271</v>
      </c>
      <c r="BB264">
        <v>0</v>
      </c>
      <c r="BC264">
        <v>0</v>
      </c>
      <c r="BD264">
        <v>0</v>
      </c>
      <c r="BE264">
        <v>0</v>
      </c>
      <c r="BF264">
        <v>0</v>
      </c>
      <c r="BG264">
        <v>0</v>
      </c>
      <c r="BH264">
        <v>0</v>
      </c>
      <c r="BI264">
        <v>0</v>
      </c>
      <c r="BJ264">
        <v>0</v>
      </c>
      <c r="BK264">
        <v>0</v>
      </c>
      <c r="BL264">
        <v>0</v>
      </c>
      <c r="BM264">
        <v>0</v>
      </c>
      <c r="BN264">
        <v>0</v>
      </c>
      <c r="BO264">
        <v>0</v>
      </c>
      <c r="BP264">
        <v>0</v>
      </c>
      <c r="BQ264">
        <v>0</v>
      </c>
      <c r="BR264">
        <v>0</v>
      </c>
      <c r="BS264">
        <v>0</v>
      </c>
      <c r="BT264">
        <v>0</v>
      </c>
      <c r="BU264">
        <v>0</v>
      </c>
      <c r="BV264">
        <v>0</v>
      </c>
      <c r="BW264">
        <v>0</v>
      </c>
      <c r="CX264">
        <f>Y264*Source!I79</f>
        <v>1.1325</v>
      </c>
      <c r="CY264">
        <f>AA264</f>
        <v>80</v>
      </c>
      <c r="CZ264">
        <f>AE264</f>
        <v>80</v>
      </c>
      <c r="DA264">
        <f>AI264</f>
        <v>1</v>
      </c>
      <c r="DB264">
        <v>0</v>
      </c>
    </row>
    <row r="265" spans="1:106" ht="12.75">
      <c r="A265">
        <f>ROW(Source!A79)</f>
        <v>79</v>
      </c>
      <c r="B265">
        <v>24182268</v>
      </c>
      <c r="C265">
        <v>24182894</v>
      </c>
      <c r="D265">
        <v>19863739</v>
      </c>
      <c r="E265">
        <v>1</v>
      </c>
      <c r="F265">
        <v>1</v>
      </c>
      <c r="G265">
        <v>1</v>
      </c>
      <c r="H265">
        <v>3</v>
      </c>
      <c r="I265" t="s">
        <v>698</v>
      </c>
      <c r="J265" t="s">
        <v>699</v>
      </c>
      <c r="K265" t="s">
        <v>700</v>
      </c>
      <c r="L265">
        <v>1354</v>
      </c>
      <c r="N265">
        <v>1010</v>
      </c>
      <c r="O265" t="s">
        <v>195</v>
      </c>
      <c r="P265" t="s">
        <v>195</v>
      </c>
      <c r="Q265">
        <v>1</v>
      </c>
      <c r="W265">
        <v>0</v>
      </c>
      <c r="X265">
        <v>1327067664</v>
      </c>
      <c r="Y265">
        <v>400</v>
      </c>
      <c r="AA265">
        <v>0.51</v>
      </c>
      <c r="AB265">
        <v>0</v>
      </c>
      <c r="AC265">
        <v>0</v>
      </c>
      <c r="AD265">
        <v>0</v>
      </c>
      <c r="AE265">
        <v>0.51</v>
      </c>
      <c r="AF265">
        <v>0</v>
      </c>
      <c r="AG265">
        <v>0</v>
      </c>
      <c r="AH265">
        <v>0</v>
      </c>
      <c r="AI265">
        <v>1</v>
      </c>
      <c r="AJ265">
        <v>1</v>
      </c>
      <c r="AK265">
        <v>1</v>
      </c>
      <c r="AL265">
        <v>1</v>
      </c>
      <c r="AN265">
        <v>0</v>
      </c>
      <c r="AO265">
        <v>1</v>
      </c>
      <c r="AP265">
        <v>0</v>
      </c>
      <c r="AQ265">
        <v>0</v>
      </c>
      <c r="AR265">
        <v>0</v>
      </c>
      <c r="AT265">
        <v>400</v>
      </c>
      <c r="AV265">
        <v>0</v>
      </c>
      <c r="AW265">
        <v>2</v>
      </c>
      <c r="AX265">
        <v>24182907</v>
      </c>
      <c r="AY265">
        <v>1</v>
      </c>
      <c r="AZ265">
        <v>0</v>
      </c>
      <c r="BA265">
        <v>273</v>
      </c>
      <c r="BB265">
        <v>0</v>
      </c>
      <c r="BC265">
        <v>0</v>
      </c>
      <c r="BD265">
        <v>0</v>
      </c>
      <c r="BE265">
        <v>0</v>
      </c>
      <c r="BF265">
        <v>0</v>
      </c>
      <c r="BG265">
        <v>0</v>
      </c>
      <c r="BH265">
        <v>0</v>
      </c>
      <c r="BI265">
        <v>0</v>
      </c>
      <c r="BJ265">
        <v>0</v>
      </c>
      <c r="BK265">
        <v>0</v>
      </c>
      <c r="BL265">
        <v>0</v>
      </c>
      <c r="BM265">
        <v>0</v>
      </c>
      <c r="BN265">
        <v>0</v>
      </c>
      <c r="BO265">
        <v>0</v>
      </c>
      <c r="BP265">
        <v>0</v>
      </c>
      <c r="BQ265">
        <v>0</v>
      </c>
      <c r="BR265">
        <v>0</v>
      </c>
      <c r="BS265">
        <v>0</v>
      </c>
      <c r="BT265">
        <v>0</v>
      </c>
      <c r="BU265">
        <v>0</v>
      </c>
      <c r="BV265">
        <v>0</v>
      </c>
      <c r="BW265">
        <v>0</v>
      </c>
      <c r="CX265">
        <f>Y265*Source!I79</f>
        <v>10</v>
      </c>
      <c r="CY265">
        <f>AA265</f>
        <v>0.51</v>
      </c>
      <c r="CZ265">
        <f>AE265</f>
        <v>0.51</v>
      </c>
      <c r="DA265">
        <f>AI265</f>
        <v>1</v>
      </c>
      <c r="DB265">
        <v>0</v>
      </c>
    </row>
    <row r="266" spans="1:106" ht="12.75">
      <c r="A266">
        <f>ROW(Source!A81)</f>
        <v>81</v>
      </c>
      <c r="B266">
        <v>24182268</v>
      </c>
      <c r="C266">
        <v>24182909</v>
      </c>
      <c r="D266">
        <v>9915069</v>
      </c>
      <c r="E266">
        <v>1</v>
      </c>
      <c r="F266">
        <v>1</v>
      </c>
      <c r="G266">
        <v>1</v>
      </c>
      <c r="H266">
        <v>1</v>
      </c>
      <c r="I266" t="s">
        <v>704</v>
      </c>
      <c r="K266" t="s">
        <v>705</v>
      </c>
      <c r="L266">
        <v>1191</v>
      </c>
      <c r="N266">
        <v>1013</v>
      </c>
      <c r="O266" t="s">
        <v>419</v>
      </c>
      <c r="P266" t="s">
        <v>419</v>
      </c>
      <c r="Q266">
        <v>1</v>
      </c>
      <c r="W266">
        <v>0</v>
      </c>
      <c r="X266">
        <v>-1867071867</v>
      </c>
      <c r="Y266">
        <v>231.14999999999998</v>
      </c>
      <c r="AA266">
        <v>0</v>
      </c>
      <c r="AB266">
        <v>0</v>
      </c>
      <c r="AC266">
        <v>0</v>
      </c>
      <c r="AD266">
        <v>8.61</v>
      </c>
      <c r="AE266">
        <v>0</v>
      </c>
      <c r="AF266">
        <v>0</v>
      </c>
      <c r="AG266">
        <v>0</v>
      </c>
      <c r="AH266">
        <v>8.61</v>
      </c>
      <c r="AI266">
        <v>1</v>
      </c>
      <c r="AJ266">
        <v>1</v>
      </c>
      <c r="AK266">
        <v>1</v>
      </c>
      <c r="AL266">
        <v>1</v>
      </c>
      <c r="AN266">
        <v>0</v>
      </c>
      <c r="AO266">
        <v>1</v>
      </c>
      <c r="AP266">
        <v>1</v>
      </c>
      <c r="AQ266">
        <v>0</v>
      </c>
      <c r="AR266">
        <v>0</v>
      </c>
      <c r="AT266">
        <v>201</v>
      </c>
      <c r="AU266" t="s">
        <v>100</v>
      </c>
      <c r="AV266">
        <v>1</v>
      </c>
      <c r="AW266">
        <v>2</v>
      </c>
      <c r="AX266">
        <v>24182923</v>
      </c>
      <c r="AY266">
        <v>1</v>
      </c>
      <c r="AZ266">
        <v>0</v>
      </c>
      <c r="BA266">
        <v>274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0</v>
      </c>
      <c r="BO266">
        <v>0</v>
      </c>
      <c r="BP266">
        <v>0</v>
      </c>
      <c r="BQ266">
        <v>0</v>
      </c>
      <c r="BR266">
        <v>0</v>
      </c>
      <c r="BS266">
        <v>0</v>
      </c>
      <c r="BT266">
        <v>0</v>
      </c>
      <c r="BU266">
        <v>0</v>
      </c>
      <c r="BV266">
        <v>0</v>
      </c>
      <c r="BW266">
        <v>0</v>
      </c>
      <c r="CX266">
        <f>Y266*Source!I81</f>
        <v>3.2360999999999995</v>
      </c>
      <c r="CY266">
        <f>AD266</f>
        <v>8.61</v>
      </c>
      <c r="CZ266">
        <f>AH266</f>
        <v>8.61</v>
      </c>
      <c r="DA266">
        <f>AL266</f>
        <v>1</v>
      </c>
      <c r="DB266">
        <v>0</v>
      </c>
    </row>
    <row r="267" spans="1:106" ht="12.75">
      <c r="A267">
        <f>ROW(Source!A81)</f>
        <v>81</v>
      </c>
      <c r="B267">
        <v>24182268</v>
      </c>
      <c r="C267">
        <v>24182909</v>
      </c>
      <c r="D267">
        <v>121548</v>
      </c>
      <c r="E267">
        <v>1</v>
      </c>
      <c r="F267">
        <v>1</v>
      </c>
      <c r="G267">
        <v>1</v>
      </c>
      <c r="H267">
        <v>1</v>
      </c>
      <c r="I267" t="s">
        <v>28</v>
      </c>
      <c r="K267" t="s">
        <v>420</v>
      </c>
      <c r="L267">
        <v>608254</v>
      </c>
      <c r="N267">
        <v>1013</v>
      </c>
      <c r="O267" t="s">
        <v>421</v>
      </c>
      <c r="P267" t="s">
        <v>421</v>
      </c>
      <c r="Q267">
        <v>1</v>
      </c>
      <c r="W267">
        <v>0</v>
      </c>
      <c r="X267">
        <v>-185737400</v>
      </c>
      <c r="Y267">
        <v>1.3125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1</v>
      </c>
      <c r="AJ267">
        <v>1</v>
      </c>
      <c r="AK267">
        <v>1</v>
      </c>
      <c r="AL267">
        <v>1</v>
      </c>
      <c r="AN267">
        <v>0</v>
      </c>
      <c r="AO267">
        <v>1</v>
      </c>
      <c r="AP267">
        <v>1</v>
      </c>
      <c r="AQ267">
        <v>0</v>
      </c>
      <c r="AR267">
        <v>0</v>
      </c>
      <c r="AT267">
        <v>1.05</v>
      </c>
      <c r="AU267" t="s">
        <v>99</v>
      </c>
      <c r="AV267">
        <v>2</v>
      </c>
      <c r="AW267">
        <v>2</v>
      </c>
      <c r="AX267">
        <v>24182924</v>
      </c>
      <c r="AY267">
        <v>1</v>
      </c>
      <c r="AZ267">
        <v>0</v>
      </c>
      <c r="BA267">
        <v>275</v>
      </c>
      <c r="BB267">
        <v>0</v>
      </c>
      <c r="BC267">
        <v>0</v>
      </c>
      <c r="BD267">
        <v>0</v>
      </c>
      <c r="BE267">
        <v>0</v>
      </c>
      <c r="BF267">
        <v>0</v>
      </c>
      <c r="BG267">
        <v>0</v>
      </c>
      <c r="BH267">
        <v>0</v>
      </c>
      <c r="BI267">
        <v>0</v>
      </c>
      <c r="BJ267">
        <v>0</v>
      </c>
      <c r="BK267">
        <v>0</v>
      </c>
      <c r="BL267">
        <v>0</v>
      </c>
      <c r="BM267">
        <v>0</v>
      </c>
      <c r="BN267">
        <v>0</v>
      </c>
      <c r="BO267">
        <v>0</v>
      </c>
      <c r="BP267">
        <v>0</v>
      </c>
      <c r="BQ267">
        <v>0</v>
      </c>
      <c r="BR267">
        <v>0</v>
      </c>
      <c r="BS267">
        <v>0</v>
      </c>
      <c r="BT267">
        <v>0</v>
      </c>
      <c r="BU267">
        <v>0</v>
      </c>
      <c r="BV267">
        <v>0</v>
      </c>
      <c r="BW267">
        <v>0</v>
      </c>
      <c r="CX267">
        <f>Y267*Source!I81</f>
        <v>0.018375</v>
      </c>
      <c r="CY267">
        <f>AD267</f>
        <v>0</v>
      </c>
      <c r="CZ267">
        <f>AH267</f>
        <v>0</v>
      </c>
      <c r="DA267">
        <f>AL267</f>
        <v>1</v>
      </c>
      <c r="DB267">
        <v>0</v>
      </c>
    </row>
    <row r="268" spans="1:106" ht="12.75">
      <c r="A268">
        <f>ROW(Source!A81)</f>
        <v>81</v>
      </c>
      <c r="B268">
        <v>24182268</v>
      </c>
      <c r="C268">
        <v>24182909</v>
      </c>
      <c r="D268">
        <v>19851747</v>
      </c>
      <c r="E268">
        <v>1</v>
      </c>
      <c r="F268">
        <v>1</v>
      </c>
      <c r="G268">
        <v>1</v>
      </c>
      <c r="H268">
        <v>2</v>
      </c>
      <c r="I268" t="s">
        <v>422</v>
      </c>
      <c r="J268" t="s">
        <v>423</v>
      </c>
      <c r="K268" t="s">
        <v>424</v>
      </c>
      <c r="L268">
        <v>1368</v>
      </c>
      <c r="N268">
        <v>1011</v>
      </c>
      <c r="O268" t="s">
        <v>425</v>
      </c>
      <c r="P268" t="s">
        <v>425</v>
      </c>
      <c r="Q268">
        <v>1</v>
      </c>
      <c r="W268">
        <v>0</v>
      </c>
      <c r="X268">
        <v>-159441317</v>
      </c>
      <c r="Y268">
        <v>1.3125</v>
      </c>
      <c r="AA268">
        <v>0</v>
      </c>
      <c r="AB268">
        <v>37.34</v>
      </c>
      <c r="AC268">
        <v>13.12</v>
      </c>
      <c r="AD268">
        <v>0</v>
      </c>
      <c r="AE268">
        <v>0</v>
      </c>
      <c r="AF268">
        <v>37.34</v>
      </c>
      <c r="AG268">
        <v>13.12</v>
      </c>
      <c r="AH268">
        <v>0</v>
      </c>
      <c r="AI268">
        <v>1</v>
      </c>
      <c r="AJ268">
        <v>1</v>
      </c>
      <c r="AK268">
        <v>1</v>
      </c>
      <c r="AL268">
        <v>1</v>
      </c>
      <c r="AN268">
        <v>0</v>
      </c>
      <c r="AO268">
        <v>1</v>
      </c>
      <c r="AP268">
        <v>1</v>
      </c>
      <c r="AQ268">
        <v>0</v>
      </c>
      <c r="AR268">
        <v>0</v>
      </c>
      <c r="AT268">
        <v>1.05</v>
      </c>
      <c r="AU268" t="s">
        <v>99</v>
      </c>
      <c r="AV268">
        <v>0</v>
      </c>
      <c r="AW268">
        <v>2</v>
      </c>
      <c r="AX268">
        <v>24182925</v>
      </c>
      <c r="AY268">
        <v>1</v>
      </c>
      <c r="AZ268">
        <v>0</v>
      </c>
      <c r="BA268">
        <v>276</v>
      </c>
      <c r="BB268">
        <v>0</v>
      </c>
      <c r="BC268">
        <v>0</v>
      </c>
      <c r="BD268">
        <v>0</v>
      </c>
      <c r="BE268">
        <v>0</v>
      </c>
      <c r="BF268">
        <v>0</v>
      </c>
      <c r="BG268">
        <v>0</v>
      </c>
      <c r="BH268">
        <v>0</v>
      </c>
      <c r="BI268">
        <v>0</v>
      </c>
      <c r="BJ268">
        <v>0</v>
      </c>
      <c r="BK268">
        <v>0</v>
      </c>
      <c r="BL268">
        <v>0</v>
      </c>
      <c r="BM268">
        <v>0</v>
      </c>
      <c r="BN268">
        <v>0</v>
      </c>
      <c r="BO268">
        <v>0</v>
      </c>
      <c r="BP268">
        <v>0</v>
      </c>
      <c r="BQ268">
        <v>0</v>
      </c>
      <c r="BR268">
        <v>0</v>
      </c>
      <c r="BS268">
        <v>0</v>
      </c>
      <c r="BT268">
        <v>0</v>
      </c>
      <c r="BU268">
        <v>0</v>
      </c>
      <c r="BV268">
        <v>0</v>
      </c>
      <c r="BW268">
        <v>0</v>
      </c>
      <c r="CX268">
        <f>Y268*Source!I81</f>
        <v>0.018375</v>
      </c>
      <c r="CY268">
        <f>AB268</f>
        <v>37.34</v>
      </c>
      <c r="CZ268">
        <f>AF268</f>
        <v>37.34</v>
      </c>
      <c r="DA268">
        <f>AJ268</f>
        <v>1</v>
      </c>
      <c r="DB268">
        <v>0</v>
      </c>
    </row>
    <row r="269" spans="1:106" ht="12.75">
      <c r="A269">
        <f>ROW(Source!A81)</f>
        <v>81</v>
      </c>
      <c r="B269">
        <v>24182268</v>
      </c>
      <c r="C269">
        <v>24182909</v>
      </c>
      <c r="D269">
        <v>19852483</v>
      </c>
      <c r="E269">
        <v>1</v>
      </c>
      <c r="F269">
        <v>1</v>
      </c>
      <c r="G269">
        <v>1</v>
      </c>
      <c r="H269">
        <v>2</v>
      </c>
      <c r="I269" t="s">
        <v>473</v>
      </c>
      <c r="J269" t="s">
        <v>474</v>
      </c>
      <c r="K269" t="s">
        <v>475</v>
      </c>
      <c r="L269">
        <v>1368</v>
      </c>
      <c r="N269">
        <v>1011</v>
      </c>
      <c r="O269" t="s">
        <v>425</v>
      </c>
      <c r="P269" t="s">
        <v>425</v>
      </c>
      <c r="Q269">
        <v>1</v>
      </c>
      <c r="W269">
        <v>0</v>
      </c>
      <c r="X269">
        <v>1010985928</v>
      </c>
      <c r="Y269">
        <v>26.1375</v>
      </c>
      <c r="AA269">
        <v>0</v>
      </c>
      <c r="AB269">
        <v>3.61</v>
      </c>
      <c r="AC269">
        <v>0</v>
      </c>
      <c r="AD269">
        <v>0</v>
      </c>
      <c r="AE269">
        <v>0</v>
      </c>
      <c r="AF269">
        <v>3.61</v>
      </c>
      <c r="AG269">
        <v>0</v>
      </c>
      <c r="AH269">
        <v>0</v>
      </c>
      <c r="AI269">
        <v>1</v>
      </c>
      <c r="AJ269">
        <v>1</v>
      </c>
      <c r="AK269">
        <v>1</v>
      </c>
      <c r="AL269">
        <v>1</v>
      </c>
      <c r="AN269">
        <v>0</v>
      </c>
      <c r="AO269">
        <v>1</v>
      </c>
      <c r="AP269">
        <v>1</v>
      </c>
      <c r="AQ269">
        <v>0</v>
      </c>
      <c r="AR269">
        <v>0</v>
      </c>
      <c r="AT269">
        <v>20.91</v>
      </c>
      <c r="AU269" t="s">
        <v>99</v>
      </c>
      <c r="AV269">
        <v>0</v>
      </c>
      <c r="AW269">
        <v>2</v>
      </c>
      <c r="AX269">
        <v>24182926</v>
      </c>
      <c r="AY269">
        <v>1</v>
      </c>
      <c r="AZ269">
        <v>0</v>
      </c>
      <c r="BA269">
        <v>277</v>
      </c>
      <c r="BB269">
        <v>0</v>
      </c>
      <c r="BC269">
        <v>0</v>
      </c>
      <c r="BD269">
        <v>0</v>
      </c>
      <c r="BE269">
        <v>0</v>
      </c>
      <c r="BF269">
        <v>0</v>
      </c>
      <c r="BG269">
        <v>0</v>
      </c>
      <c r="BH269">
        <v>0</v>
      </c>
      <c r="BI269">
        <v>0</v>
      </c>
      <c r="BJ269">
        <v>0</v>
      </c>
      <c r="BK269">
        <v>0</v>
      </c>
      <c r="BL269">
        <v>0</v>
      </c>
      <c r="BM269">
        <v>0</v>
      </c>
      <c r="BN269">
        <v>0</v>
      </c>
      <c r="BO269">
        <v>0</v>
      </c>
      <c r="BP269">
        <v>0</v>
      </c>
      <c r="BQ269">
        <v>0</v>
      </c>
      <c r="BR269">
        <v>0</v>
      </c>
      <c r="BS269">
        <v>0</v>
      </c>
      <c r="BT269">
        <v>0</v>
      </c>
      <c r="BU269">
        <v>0</v>
      </c>
      <c r="BV269">
        <v>0</v>
      </c>
      <c r="BW269">
        <v>0</v>
      </c>
      <c r="CX269">
        <f>Y269*Source!I81</f>
        <v>0.365925</v>
      </c>
      <c r="CY269">
        <f>AB269</f>
        <v>3.61</v>
      </c>
      <c r="CZ269">
        <f>AF269</f>
        <v>3.61</v>
      </c>
      <c r="DA269">
        <f>AJ269</f>
        <v>1</v>
      </c>
      <c r="DB269">
        <v>0</v>
      </c>
    </row>
    <row r="270" spans="1:106" ht="12.75">
      <c r="A270">
        <f>ROW(Source!A81)</f>
        <v>81</v>
      </c>
      <c r="B270">
        <v>24182268</v>
      </c>
      <c r="C270">
        <v>24182909</v>
      </c>
      <c r="D270">
        <v>19853328</v>
      </c>
      <c r="E270">
        <v>1</v>
      </c>
      <c r="F270">
        <v>1</v>
      </c>
      <c r="G270">
        <v>1</v>
      </c>
      <c r="H270">
        <v>2</v>
      </c>
      <c r="I270" t="s">
        <v>479</v>
      </c>
      <c r="J270" t="s">
        <v>480</v>
      </c>
      <c r="K270" t="s">
        <v>481</v>
      </c>
      <c r="L270">
        <v>1368</v>
      </c>
      <c r="N270">
        <v>1011</v>
      </c>
      <c r="O270" t="s">
        <v>425</v>
      </c>
      <c r="P270" t="s">
        <v>425</v>
      </c>
      <c r="Q270">
        <v>1</v>
      </c>
      <c r="W270">
        <v>0</v>
      </c>
      <c r="X270">
        <v>1322216100</v>
      </c>
      <c r="Y270">
        <v>40.2625</v>
      </c>
      <c r="AA270">
        <v>0</v>
      </c>
      <c r="AB270">
        <v>2.5</v>
      </c>
      <c r="AC270">
        <v>0</v>
      </c>
      <c r="AD270">
        <v>0</v>
      </c>
      <c r="AE270">
        <v>0</v>
      </c>
      <c r="AF270">
        <v>2.5</v>
      </c>
      <c r="AG270">
        <v>0</v>
      </c>
      <c r="AH270">
        <v>0</v>
      </c>
      <c r="AI270">
        <v>1</v>
      </c>
      <c r="AJ270">
        <v>1</v>
      </c>
      <c r="AK270">
        <v>1</v>
      </c>
      <c r="AL270">
        <v>1</v>
      </c>
      <c r="AN270">
        <v>0</v>
      </c>
      <c r="AO270">
        <v>1</v>
      </c>
      <c r="AP270">
        <v>1</v>
      </c>
      <c r="AQ270">
        <v>0</v>
      </c>
      <c r="AR270">
        <v>0</v>
      </c>
      <c r="AT270">
        <v>32.21</v>
      </c>
      <c r="AU270" t="s">
        <v>99</v>
      </c>
      <c r="AV270">
        <v>0</v>
      </c>
      <c r="AW270">
        <v>2</v>
      </c>
      <c r="AX270">
        <v>24182927</v>
      </c>
      <c r="AY270">
        <v>1</v>
      </c>
      <c r="AZ270">
        <v>0</v>
      </c>
      <c r="BA270">
        <v>278</v>
      </c>
      <c r="BB270">
        <v>0</v>
      </c>
      <c r="BC270">
        <v>0</v>
      </c>
      <c r="BD270">
        <v>0</v>
      </c>
      <c r="BE270">
        <v>0</v>
      </c>
      <c r="BF270">
        <v>0</v>
      </c>
      <c r="BG270">
        <v>0</v>
      </c>
      <c r="BH270">
        <v>0</v>
      </c>
      <c r="BI270">
        <v>0</v>
      </c>
      <c r="BJ270">
        <v>0</v>
      </c>
      <c r="BK270">
        <v>0</v>
      </c>
      <c r="BL270">
        <v>0</v>
      </c>
      <c r="BM270">
        <v>0</v>
      </c>
      <c r="BN270">
        <v>0</v>
      </c>
      <c r="BO270">
        <v>0</v>
      </c>
      <c r="BP270">
        <v>0</v>
      </c>
      <c r="BQ270">
        <v>0</v>
      </c>
      <c r="BR270">
        <v>0</v>
      </c>
      <c r="BS270">
        <v>0</v>
      </c>
      <c r="BT270">
        <v>0</v>
      </c>
      <c r="BU270">
        <v>0</v>
      </c>
      <c r="BV270">
        <v>0</v>
      </c>
      <c r="BW270">
        <v>0</v>
      </c>
      <c r="CX270">
        <f>Y270*Source!I81</f>
        <v>0.563675</v>
      </c>
      <c r="CY270">
        <f>AB270</f>
        <v>2.5</v>
      </c>
      <c r="CZ270">
        <f>AF270</f>
        <v>2.5</v>
      </c>
      <c r="DA270">
        <f>AJ270</f>
        <v>1</v>
      </c>
      <c r="DB270">
        <v>0</v>
      </c>
    </row>
    <row r="271" spans="1:106" ht="12.75">
      <c r="A271">
        <f>ROW(Source!A81)</f>
        <v>81</v>
      </c>
      <c r="B271">
        <v>24182268</v>
      </c>
      <c r="C271">
        <v>24182909</v>
      </c>
      <c r="D271">
        <v>19853649</v>
      </c>
      <c r="E271">
        <v>1</v>
      </c>
      <c r="F271">
        <v>1</v>
      </c>
      <c r="G271">
        <v>1</v>
      </c>
      <c r="H271">
        <v>2</v>
      </c>
      <c r="I271" t="s">
        <v>447</v>
      </c>
      <c r="J271" t="s">
        <v>448</v>
      </c>
      <c r="K271" t="s">
        <v>449</v>
      </c>
      <c r="L271">
        <v>1368</v>
      </c>
      <c r="N271">
        <v>1011</v>
      </c>
      <c r="O271" t="s">
        <v>425</v>
      </c>
      <c r="P271" t="s">
        <v>425</v>
      </c>
      <c r="Q271">
        <v>1</v>
      </c>
      <c r="W271">
        <v>0</v>
      </c>
      <c r="X271">
        <v>1849659131</v>
      </c>
      <c r="Y271">
        <v>4.4624999999999995</v>
      </c>
      <c r="AA271">
        <v>0</v>
      </c>
      <c r="AB271">
        <v>80.75</v>
      </c>
      <c r="AC271">
        <v>0</v>
      </c>
      <c r="AD271">
        <v>0</v>
      </c>
      <c r="AE271">
        <v>0</v>
      </c>
      <c r="AF271">
        <v>80.75</v>
      </c>
      <c r="AG271">
        <v>0</v>
      </c>
      <c r="AH271">
        <v>0</v>
      </c>
      <c r="AI271">
        <v>1</v>
      </c>
      <c r="AJ271">
        <v>1</v>
      </c>
      <c r="AK271">
        <v>1</v>
      </c>
      <c r="AL271">
        <v>1</v>
      </c>
      <c r="AN271">
        <v>0</v>
      </c>
      <c r="AO271">
        <v>1</v>
      </c>
      <c r="AP271">
        <v>1</v>
      </c>
      <c r="AQ271">
        <v>0</v>
      </c>
      <c r="AR271">
        <v>0</v>
      </c>
      <c r="AT271">
        <v>3.57</v>
      </c>
      <c r="AU271" t="s">
        <v>99</v>
      </c>
      <c r="AV271">
        <v>0</v>
      </c>
      <c r="AW271">
        <v>2</v>
      </c>
      <c r="AX271">
        <v>24182928</v>
      </c>
      <c r="AY271">
        <v>1</v>
      </c>
      <c r="AZ271">
        <v>0</v>
      </c>
      <c r="BA271">
        <v>279</v>
      </c>
      <c r="BB271">
        <v>0</v>
      </c>
      <c r="BC271">
        <v>0</v>
      </c>
      <c r="BD271">
        <v>0</v>
      </c>
      <c r="BE271">
        <v>0</v>
      </c>
      <c r="BF271">
        <v>0</v>
      </c>
      <c r="BG271">
        <v>0</v>
      </c>
      <c r="BH271">
        <v>0</v>
      </c>
      <c r="BI271">
        <v>0</v>
      </c>
      <c r="BJ271">
        <v>0</v>
      </c>
      <c r="BK271">
        <v>0</v>
      </c>
      <c r="BL271">
        <v>0</v>
      </c>
      <c r="BM271">
        <v>0</v>
      </c>
      <c r="BN271">
        <v>0</v>
      </c>
      <c r="BO271">
        <v>0</v>
      </c>
      <c r="BP271">
        <v>0</v>
      </c>
      <c r="BQ271">
        <v>0</v>
      </c>
      <c r="BR271">
        <v>0</v>
      </c>
      <c r="BS271">
        <v>0</v>
      </c>
      <c r="BT271">
        <v>0</v>
      </c>
      <c r="BU271">
        <v>0</v>
      </c>
      <c r="BV271">
        <v>0</v>
      </c>
      <c r="BW271">
        <v>0</v>
      </c>
      <c r="CX271">
        <f>Y271*Source!I81</f>
        <v>0.062474999999999996</v>
      </c>
      <c r="CY271">
        <f>AB271</f>
        <v>80.75</v>
      </c>
      <c r="CZ271">
        <f>AF271</f>
        <v>80.75</v>
      </c>
      <c r="DA271">
        <f>AJ271</f>
        <v>1</v>
      </c>
      <c r="DB271">
        <v>0</v>
      </c>
    </row>
    <row r="272" spans="1:106" ht="12.75">
      <c r="A272">
        <f>ROW(Source!A81)</f>
        <v>81</v>
      </c>
      <c r="B272">
        <v>24182268</v>
      </c>
      <c r="C272">
        <v>24182909</v>
      </c>
      <c r="D272">
        <v>19856354</v>
      </c>
      <c r="E272">
        <v>1</v>
      </c>
      <c r="F272">
        <v>1</v>
      </c>
      <c r="G272">
        <v>1</v>
      </c>
      <c r="H272">
        <v>3</v>
      </c>
      <c r="I272" t="s">
        <v>683</v>
      </c>
      <c r="J272" t="s">
        <v>684</v>
      </c>
      <c r="K272" t="s">
        <v>685</v>
      </c>
      <c r="L272">
        <v>1301</v>
      </c>
      <c r="N272">
        <v>1003</v>
      </c>
      <c r="O272" t="s">
        <v>258</v>
      </c>
      <c r="P272" t="s">
        <v>258</v>
      </c>
      <c r="Q272">
        <v>1</v>
      </c>
      <c r="W272">
        <v>0</v>
      </c>
      <c r="X272">
        <v>-455516307</v>
      </c>
      <c r="Y272">
        <v>402</v>
      </c>
      <c r="AA272">
        <v>7.61</v>
      </c>
      <c r="AB272">
        <v>0</v>
      </c>
      <c r="AC272">
        <v>0</v>
      </c>
      <c r="AD272">
        <v>0</v>
      </c>
      <c r="AE272">
        <v>7.61</v>
      </c>
      <c r="AF272">
        <v>0</v>
      </c>
      <c r="AG272">
        <v>0</v>
      </c>
      <c r="AH272">
        <v>0</v>
      </c>
      <c r="AI272">
        <v>1</v>
      </c>
      <c r="AJ272">
        <v>1</v>
      </c>
      <c r="AK272">
        <v>1</v>
      </c>
      <c r="AL272">
        <v>1</v>
      </c>
      <c r="AN272">
        <v>0</v>
      </c>
      <c r="AO272">
        <v>1</v>
      </c>
      <c r="AP272">
        <v>0</v>
      </c>
      <c r="AQ272">
        <v>0</v>
      </c>
      <c r="AR272">
        <v>0</v>
      </c>
      <c r="AT272">
        <v>402</v>
      </c>
      <c r="AV272">
        <v>0</v>
      </c>
      <c r="AW272">
        <v>2</v>
      </c>
      <c r="AX272">
        <v>24182929</v>
      </c>
      <c r="AY272">
        <v>1</v>
      </c>
      <c r="AZ272">
        <v>0</v>
      </c>
      <c r="BA272">
        <v>280</v>
      </c>
      <c r="BB272">
        <v>0</v>
      </c>
      <c r="BC272">
        <v>0</v>
      </c>
      <c r="BD272">
        <v>0</v>
      </c>
      <c r="BE272">
        <v>0</v>
      </c>
      <c r="BF272">
        <v>0</v>
      </c>
      <c r="BG272">
        <v>0</v>
      </c>
      <c r="BH272">
        <v>0</v>
      </c>
      <c r="BI272">
        <v>0</v>
      </c>
      <c r="BJ272">
        <v>0</v>
      </c>
      <c r="BK272">
        <v>0</v>
      </c>
      <c r="BL272">
        <v>0</v>
      </c>
      <c r="BM272">
        <v>0</v>
      </c>
      <c r="BN272">
        <v>0</v>
      </c>
      <c r="BO272">
        <v>0</v>
      </c>
      <c r="BP272">
        <v>0</v>
      </c>
      <c r="BQ272">
        <v>0</v>
      </c>
      <c r="BR272">
        <v>0</v>
      </c>
      <c r="BS272">
        <v>0</v>
      </c>
      <c r="BT272">
        <v>0</v>
      </c>
      <c r="BU272">
        <v>0</v>
      </c>
      <c r="BV272">
        <v>0</v>
      </c>
      <c r="BW272">
        <v>0</v>
      </c>
      <c r="CX272">
        <f>Y272*Source!I81</f>
        <v>5.628</v>
      </c>
      <c r="CY272">
        <f aca="true" t="shared" si="15" ref="CY272:CY278">AA272</f>
        <v>7.61</v>
      </c>
      <c r="CZ272">
        <f aca="true" t="shared" si="16" ref="CZ272:CZ278">AE272</f>
        <v>7.61</v>
      </c>
      <c r="DA272">
        <f aca="true" t="shared" si="17" ref="DA272:DA278">AI272</f>
        <v>1</v>
      </c>
      <c r="DB272">
        <v>0</v>
      </c>
    </row>
    <row r="273" spans="1:106" ht="12.75">
      <c r="A273">
        <f>ROW(Source!A81)</f>
        <v>81</v>
      </c>
      <c r="B273">
        <v>24182268</v>
      </c>
      <c r="C273">
        <v>24182909</v>
      </c>
      <c r="D273">
        <v>19856355</v>
      </c>
      <c r="E273">
        <v>1</v>
      </c>
      <c r="F273">
        <v>1</v>
      </c>
      <c r="G273">
        <v>1</v>
      </c>
      <c r="H273">
        <v>3</v>
      </c>
      <c r="I273" t="s">
        <v>686</v>
      </c>
      <c r="J273" t="s">
        <v>687</v>
      </c>
      <c r="K273" t="s">
        <v>688</v>
      </c>
      <c r="L273">
        <v>1301</v>
      </c>
      <c r="N273">
        <v>1003</v>
      </c>
      <c r="O273" t="s">
        <v>258</v>
      </c>
      <c r="P273" t="s">
        <v>258</v>
      </c>
      <c r="Q273">
        <v>1</v>
      </c>
      <c r="W273">
        <v>0</v>
      </c>
      <c r="X273">
        <v>-740338972</v>
      </c>
      <c r="Y273">
        <v>43</v>
      </c>
      <c r="AA273">
        <v>9.49</v>
      </c>
      <c r="AB273">
        <v>0</v>
      </c>
      <c r="AC273">
        <v>0</v>
      </c>
      <c r="AD273">
        <v>0</v>
      </c>
      <c r="AE273">
        <v>9.49</v>
      </c>
      <c r="AF273">
        <v>0</v>
      </c>
      <c r="AG273">
        <v>0</v>
      </c>
      <c r="AH273">
        <v>0</v>
      </c>
      <c r="AI273">
        <v>1</v>
      </c>
      <c r="AJ273">
        <v>1</v>
      </c>
      <c r="AK273">
        <v>1</v>
      </c>
      <c r="AL273">
        <v>1</v>
      </c>
      <c r="AN273">
        <v>0</v>
      </c>
      <c r="AO273">
        <v>1</v>
      </c>
      <c r="AP273">
        <v>0</v>
      </c>
      <c r="AQ273">
        <v>0</v>
      </c>
      <c r="AR273">
        <v>0</v>
      </c>
      <c r="AT273">
        <v>43</v>
      </c>
      <c r="AV273">
        <v>0</v>
      </c>
      <c r="AW273">
        <v>2</v>
      </c>
      <c r="AX273">
        <v>24182930</v>
      </c>
      <c r="AY273">
        <v>1</v>
      </c>
      <c r="AZ273">
        <v>0</v>
      </c>
      <c r="BA273">
        <v>281</v>
      </c>
      <c r="BB273">
        <v>0</v>
      </c>
      <c r="BC273">
        <v>0</v>
      </c>
      <c r="BD273">
        <v>0</v>
      </c>
      <c r="BE273">
        <v>0</v>
      </c>
      <c r="BF273">
        <v>0</v>
      </c>
      <c r="BG273">
        <v>0</v>
      </c>
      <c r="BH273">
        <v>0</v>
      </c>
      <c r="BI273">
        <v>0</v>
      </c>
      <c r="BJ273">
        <v>0</v>
      </c>
      <c r="BK273">
        <v>0</v>
      </c>
      <c r="BL273">
        <v>0</v>
      </c>
      <c r="BM273">
        <v>0</v>
      </c>
      <c r="BN273">
        <v>0</v>
      </c>
      <c r="BO273">
        <v>0</v>
      </c>
      <c r="BP273">
        <v>0</v>
      </c>
      <c r="BQ273">
        <v>0</v>
      </c>
      <c r="BR273">
        <v>0</v>
      </c>
      <c r="BS273">
        <v>0</v>
      </c>
      <c r="BT273">
        <v>0</v>
      </c>
      <c r="BU273">
        <v>0</v>
      </c>
      <c r="BV273">
        <v>0</v>
      </c>
      <c r="BW273">
        <v>0</v>
      </c>
      <c r="CX273">
        <f>Y273*Source!I81</f>
        <v>0.602</v>
      </c>
      <c r="CY273">
        <f t="shared" si="15"/>
        <v>9.49</v>
      </c>
      <c r="CZ273">
        <f t="shared" si="16"/>
        <v>9.49</v>
      </c>
      <c r="DA273">
        <f t="shared" si="17"/>
        <v>1</v>
      </c>
      <c r="DB273">
        <v>0</v>
      </c>
    </row>
    <row r="274" spans="1:106" ht="12.75">
      <c r="A274">
        <f>ROW(Source!A81)</f>
        <v>81</v>
      </c>
      <c r="B274">
        <v>24182268</v>
      </c>
      <c r="C274">
        <v>24182909</v>
      </c>
      <c r="D274">
        <v>19856717</v>
      </c>
      <c r="E274">
        <v>1</v>
      </c>
      <c r="F274">
        <v>1</v>
      </c>
      <c r="G274">
        <v>1</v>
      </c>
      <c r="H274">
        <v>3</v>
      </c>
      <c r="I274" t="s">
        <v>689</v>
      </c>
      <c r="J274" t="s">
        <v>690</v>
      </c>
      <c r="K274" t="s">
        <v>691</v>
      </c>
      <c r="L274">
        <v>1354</v>
      </c>
      <c r="N274">
        <v>1010</v>
      </c>
      <c r="O274" t="s">
        <v>195</v>
      </c>
      <c r="P274" t="s">
        <v>195</v>
      </c>
      <c r="Q274">
        <v>1</v>
      </c>
      <c r="W274">
        <v>0</v>
      </c>
      <c r="X274">
        <v>-1378938129</v>
      </c>
      <c r="Y274">
        <v>123.5</v>
      </c>
      <c r="AA274">
        <v>80</v>
      </c>
      <c r="AB274">
        <v>0</v>
      </c>
      <c r="AC274">
        <v>0</v>
      </c>
      <c r="AD274">
        <v>0</v>
      </c>
      <c r="AE274">
        <v>80</v>
      </c>
      <c r="AF274">
        <v>0</v>
      </c>
      <c r="AG274">
        <v>0</v>
      </c>
      <c r="AH274">
        <v>0</v>
      </c>
      <c r="AI274">
        <v>1</v>
      </c>
      <c r="AJ274">
        <v>1</v>
      </c>
      <c r="AK274">
        <v>1</v>
      </c>
      <c r="AL274">
        <v>1</v>
      </c>
      <c r="AN274">
        <v>0</v>
      </c>
      <c r="AO274">
        <v>1</v>
      </c>
      <c r="AP274">
        <v>0</v>
      </c>
      <c r="AQ274">
        <v>0</v>
      </c>
      <c r="AR274">
        <v>0</v>
      </c>
      <c r="AT274">
        <v>123.5</v>
      </c>
      <c r="AV274">
        <v>0</v>
      </c>
      <c r="AW274">
        <v>2</v>
      </c>
      <c r="AX274">
        <v>24182931</v>
      </c>
      <c r="AY274">
        <v>1</v>
      </c>
      <c r="AZ274">
        <v>0</v>
      </c>
      <c r="BA274">
        <v>282</v>
      </c>
      <c r="BB274">
        <v>0</v>
      </c>
      <c r="BC274">
        <v>0</v>
      </c>
      <c r="BD274">
        <v>0</v>
      </c>
      <c r="BE274">
        <v>0</v>
      </c>
      <c r="BF274">
        <v>0</v>
      </c>
      <c r="BG274">
        <v>0</v>
      </c>
      <c r="BH274">
        <v>0</v>
      </c>
      <c r="BI274">
        <v>0</v>
      </c>
      <c r="BJ274">
        <v>0</v>
      </c>
      <c r="BK274">
        <v>0</v>
      </c>
      <c r="BL274">
        <v>0</v>
      </c>
      <c r="BM274">
        <v>0</v>
      </c>
      <c r="BN274">
        <v>0</v>
      </c>
      <c r="BO274">
        <v>0</v>
      </c>
      <c r="BP274">
        <v>0</v>
      </c>
      <c r="BQ274">
        <v>0</v>
      </c>
      <c r="BR274">
        <v>0</v>
      </c>
      <c r="BS274">
        <v>0</v>
      </c>
      <c r="BT274">
        <v>0</v>
      </c>
      <c r="BU274">
        <v>0</v>
      </c>
      <c r="BV274">
        <v>0</v>
      </c>
      <c r="BW274">
        <v>0</v>
      </c>
      <c r="CX274">
        <f>Y274*Source!I81</f>
        <v>1.729</v>
      </c>
      <c r="CY274">
        <f t="shared" si="15"/>
        <v>80</v>
      </c>
      <c r="CZ274">
        <f t="shared" si="16"/>
        <v>80</v>
      </c>
      <c r="DA274">
        <f t="shared" si="17"/>
        <v>1</v>
      </c>
      <c r="DB274">
        <v>0</v>
      </c>
    </row>
    <row r="275" spans="1:106" ht="12.75">
      <c r="A275">
        <f>ROW(Source!A81)</f>
        <v>81</v>
      </c>
      <c r="B275">
        <v>24182268</v>
      </c>
      <c r="C275">
        <v>24182909</v>
      </c>
      <c r="D275">
        <v>19857124</v>
      </c>
      <c r="E275">
        <v>1</v>
      </c>
      <c r="F275">
        <v>1</v>
      </c>
      <c r="G275">
        <v>1</v>
      </c>
      <c r="H275">
        <v>3</v>
      </c>
      <c r="I275" t="s">
        <v>692</v>
      </c>
      <c r="J275" t="s">
        <v>693</v>
      </c>
      <c r="K275" t="s">
        <v>694</v>
      </c>
      <c r="L275">
        <v>1301</v>
      </c>
      <c r="N275">
        <v>1003</v>
      </c>
      <c r="O275" t="s">
        <v>258</v>
      </c>
      <c r="P275" t="s">
        <v>258</v>
      </c>
      <c r="Q275">
        <v>1</v>
      </c>
      <c r="W275">
        <v>0</v>
      </c>
      <c r="X275">
        <v>244393506</v>
      </c>
      <c r="Y275">
        <v>293</v>
      </c>
      <c r="AA275">
        <v>7.65</v>
      </c>
      <c r="AB275">
        <v>0</v>
      </c>
      <c r="AC275">
        <v>0</v>
      </c>
      <c r="AD275">
        <v>0</v>
      </c>
      <c r="AE275">
        <v>7.65</v>
      </c>
      <c r="AF275">
        <v>0</v>
      </c>
      <c r="AG275">
        <v>0</v>
      </c>
      <c r="AH275">
        <v>0</v>
      </c>
      <c r="AI275">
        <v>1</v>
      </c>
      <c r="AJ275">
        <v>1</v>
      </c>
      <c r="AK275">
        <v>1</v>
      </c>
      <c r="AL275">
        <v>1</v>
      </c>
      <c r="AN275">
        <v>0</v>
      </c>
      <c r="AO275">
        <v>1</v>
      </c>
      <c r="AP275">
        <v>0</v>
      </c>
      <c r="AQ275">
        <v>0</v>
      </c>
      <c r="AR275">
        <v>0</v>
      </c>
      <c r="AT275">
        <v>293</v>
      </c>
      <c r="AV275">
        <v>0</v>
      </c>
      <c r="AW275">
        <v>2</v>
      </c>
      <c r="AX275">
        <v>24182932</v>
      </c>
      <c r="AY275">
        <v>1</v>
      </c>
      <c r="AZ275">
        <v>0</v>
      </c>
      <c r="BA275">
        <v>283</v>
      </c>
      <c r="BB275">
        <v>0</v>
      </c>
      <c r="BC275">
        <v>0</v>
      </c>
      <c r="BD275">
        <v>0</v>
      </c>
      <c r="BE275">
        <v>0</v>
      </c>
      <c r="BF275">
        <v>0</v>
      </c>
      <c r="BG275">
        <v>0</v>
      </c>
      <c r="BH275">
        <v>0</v>
      </c>
      <c r="BI275">
        <v>0</v>
      </c>
      <c r="BJ275">
        <v>0</v>
      </c>
      <c r="BK275">
        <v>0</v>
      </c>
      <c r="BL275">
        <v>0</v>
      </c>
      <c r="BM275">
        <v>0</v>
      </c>
      <c r="BN275">
        <v>0</v>
      </c>
      <c r="BO275">
        <v>0</v>
      </c>
      <c r="BP275">
        <v>0</v>
      </c>
      <c r="BQ275">
        <v>0</v>
      </c>
      <c r="BR275">
        <v>0</v>
      </c>
      <c r="BS275">
        <v>0</v>
      </c>
      <c r="BT275">
        <v>0</v>
      </c>
      <c r="BU275">
        <v>0</v>
      </c>
      <c r="BV275">
        <v>0</v>
      </c>
      <c r="BW275">
        <v>0</v>
      </c>
      <c r="CX275">
        <f>Y275*Source!I81</f>
        <v>4.102</v>
      </c>
      <c r="CY275">
        <f t="shared" si="15"/>
        <v>7.65</v>
      </c>
      <c r="CZ275">
        <f t="shared" si="16"/>
        <v>7.65</v>
      </c>
      <c r="DA275">
        <f t="shared" si="17"/>
        <v>1</v>
      </c>
      <c r="DB275">
        <v>0</v>
      </c>
    </row>
    <row r="276" spans="1:106" ht="12.75">
      <c r="A276">
        <f>ROW(Source!A81)</f>
        <v>81</v>
      </c>
      <c r="B276">
        <v>24182268</v>
      </c>
      <c r="C276">
        <v>24182909</v>
      </c>
      <c r="D276">
        <v>19858431</v>
      </c>
      <c r="E276">
        <v>1</v>
      </c>
      <c r="F276">
        <v>1</v>
      </c>
      <c r="G276">
        <v>1</v>
      </c>
      <c r="H276">
        <v>3</v>
      </c>
      <c r="I276" t="s">
        <v>695</v>
      </c>
      <c r="J276" t="s">
        <v>696</v>
      </c>
      <c r="K276" t="s">
        <v>697</v>
      </c>
      <c r="L276">
        <v>1358</v>
      </c>
      <c r="N276">
        <v>1010</v>
      </c>
      <c r="O276" t="s">
        <v>661</v>
      </c>
      <c r="P276" t="s">
        <v>661</v>
      </c>
      <c r="Q276">
        <v>10</v>
      </c>
      <c r="W276">
        <v>0</v>
      </c>
      <c r="X276">
        <v>1356150635</v>
      </c>
      <c r="Y276">
        <v>65.2</v>
      </c>
      <c r="AA276">
        <v>7.1</v>
      </c>
      <c r="AB276">
        <v>0</v>
      </c>
      <c r="AC276">
        <v>0</v>
      </c>
      <c r="AD276">
        <v>0</v>
      </c>
      <c r="AE276">
        <v>7.1</v>
      </c>
      <c r="AF276">
        <v>0</v>
      </c>
      <c r="AG276">
        <v>0</v>
      </c>
      <c r="AH276">
        <v>0</v>
      </c>
      <c r="AI276">
        <v>1</v>
      </c>
      <c r="AJ276">
        <v>1</v>
      </c>
      <c r="AK276">
        <v>1</v>
      </c>
      <c r="AL276">
        <v>1</v>
      </c>
      <c r="AN276">
        <v>0</v>
      </c>
      <c r="AO276">
        <v>1</v>
      </c>
      <c r="AP276">
        <v>0</v>
      </c>
      <c r="AQ276">
        <v>0</v>
      </c>
      <c r="AR276">
        <v>0</v>
      </c>
      <c r="AT276">
        <v>65.2</v>
      </c>
      <c r="AV276">
        <v>0</v>
      </c>
      <c r="AW276">
        <v>2</v>
      </c>
      <c r="AX276">
        <v>24182933</v>
      </c>
      <c r="AY276">
        <v>1</v>
      </c>
      <c r="AZ276">
        <v>0</v>
      </c>
      <c r="BA276">
        <v>284</v>
      </c>
      <c r="BB276">
        <v>0</v>
      </c>
      <c r="BC276">
        <v>0</v>
      </c>
      <c r="BD276">
        <v>0</v>
      </c>
      <c r="BE276">
        <v>0</v>
      </c>
      <c r="BF276">
        <v>0</v>
      </c>
      <c r="BG276">
        <v>0</v>
      </c>
      <c r="BH276">
        <v>0</v>
      </c>
      <c r="BI276">
        <v>0</v>
      </c>
      <c r="BJ276">
        <v>0</v>
      </c>
      <c r="BK276">
        <v>0</v>
      </c>
      <c r="BL276">
        <v>0</v>
      </c>
      <c r="BM276">
        <v>0</v>
      </c>
      <c r="BN276">
        <v>0</v>
      </c>
      <c r="BO276">
        <v>0</v>
      </c>
      <c r="BP276">
        <v>0</v>
      </c>
      <c r="BQ276">
        <v>0</v>
      </c>
      <c r="BR276">
        <v>0</v>
      </c>
      <c r="BS276">
        <v>0</v>
      </c>
      <c r="BT276">
        <v>0</v>
      </c>
      <c r="BU276">
        <v>0</v>
      </c>
      <c r="BV276">
        <v>0</v>
      </c>
      <c r="BW276">
        <v>0</v>
      </c>
      <c r="CX276">
        <f>Y276*Source!I81</f>
        <v>0.9128000000000001</v>
      </c>
      <c r="CY276">
        <f t="shared" si="15"/>
        <v>7.1</v>
      </c>
      <c r="CZ276">
        <f t="shared" si="16"/>
        <v>7.1</v>
      </c>
      <c r="DA276">
        <f t="shared" si="17"/>
        <v>1</v>
      </c>
      <c r="DB276">
        <v>0</v>
      </c>
    </row>
    <row r="277" spans="1:106" ht="12.75">
      <c r="A277">
        <f>ROW(Source!A81)</f>
        <v>81</v>
      </c>
      <c r="B277">
        <v>24182268</v>
      </c>
      <c r="C277">
        <v>24182909</v>
      </c>
      <c r="D277">
        <v>19863739</v>
      </c>
      <c r="E277">
        <v>1</v>
      </c>
      <c r="F277">
        <v>1</v>
      </c>
      <c r="G277">
        <v>1</v>
      </c>
      <c r="H277">
        <v>3</v>
      </c>
      <c r="I277" t="s">
        <v>698</v>
      </c>
      <c r="J277" t="s">
        <v>699</v>
      </c>
      <c r="K277" t="s">
        <v>700</v>
      </c>
      <c r="L277">
        <v>1354</v>
      </c>
      <c r="N277">
        <v>1010</v>
      </c>
      <c r="O277" t="s">
        <v>195</v>
      </c>
      <c r="P277" t="s">
        <v>195</v>
      </c>
      <c r="Q277">
        <v>1</v>
      </c>
      <c r="W277">
        <v>0</v>
      </c>
      <c r="X277">
        <v>1327067664</v>
      </c>
      <c r="Y277">
        <v>800</v>
      </c>
      <c r="AA277">
        <v>0.51</v>
      </c>
      <c r="AB277">
        <v>0</v>
      </c>
      <c r="AC277">
        <v>0</v>
      </c>
      <c r="AD277">
        <v>0</v>
      </c>
      <c r="AE277">
        <v>0.51</v>
      </c>
      <c r="AF277">
        <v>0</v>
      </c>
      <c r="AG277">
        <v>0</v>
      </c>
      <c r="AH277">
        <v>0</v>
      </c>
      <c r="AI277">
        <v>1</v>
      </c>
      <c r="AJ277">
        <v>1</v>
      </c>
      <c r="AK277">
        <v>1</v>
      </c>
      <c r="AL277">
        <v>1</v>
      </c>
      <c r="AN277">
        <v>0</v>
      </c>
      <c r="AO277">
        <v>1</v>
      </c>
      <c r="AP277">
        <v>0</v>
      </c>
      <c r="AQ277">
        <v>0</v>
      </c>
      <c r="AR277">
        <v>0</v>
      </c>
      <c r="AT277">
        <v>800</v>
      </c>
      <c r="AV277">
        <v>0</v>
      </c>
      <c r="AW277">
        <v>2</v>
      </c>
      <c r="AX277">
        <v>24182934</v>
      </c>
      <c r="AY277">
        <v>1</v>
      </c>
      <c r="AZ277">
        <v>0</v>
      </c>
      <c r="BA277">
        <v>285</v>
      </c>
      <c r="BB277">
        <v>0</v>
      </c>
      <c r="BC277">
        <v>0</v>
      </c>
      <c r="BD277">
        <v>0</v>
      </c>
      <c r="BE277">
        <v>0</v>
      </c>
      <c r="BF277">
        <v>0</v>
      </c>
      <c r="BG277">
        <v>0</v>
      </c>
      <c r="BH277">
        <v>0</v>
      </c>
      <c r="BI277">
        <v>0</v>
      </c>
      <c r="BJ277">
        <v>0</v>
      </c>
      <c r="BK277">
        <v>0</v>
      </c>
      <c r="BL277">
        <v>0</v>
      </c>
      <c r="BM277">
        <v>0</v>
      </c>
      <c r="BN277">
        <v>0</v>
      </c>
      <c r="BO277">
        <v>0</v>
      </c>
      <c r="BP277">
        <v>0</v>
      </c>
      <c r="BQ277">
        <v>0</v>
      </c>
      <c r="BR277">
        <v>0</v>
      </c>
      <c r="BS277">
        <v>0</v>
      </c>
      <c r="BT277">
        <v>0</v>
      </c>
      <c r="BU277">
        <v>0</v>
      </c>
      <c r="BV277">
        <v>0</v>
      </c>
      <c r="BW277">
        <v>0</v>
      </c>
      <c r="CX277">
        <f>Y277*Source!I81</f>
        <v>11.200000000000001</v>
      </c>
      <c r="CY277">
        <f t="shared" si="15"/>
        <v>0.51</v>
      </c>
      <c r="CZ277">
        <f t="shared" si="16"/>
        <v>0.51</v>
      </c>
      <c r="DA277">
        <f t="shared" si="17"/>
        <v>1</v>
      </c>
      <c r="DB277">
        <v>0</v>
      </c>
    </row>
    <row r="278" spans="1:106" ht="12.75">
      <c r="A278">
        <f>ROW(Source!A81)</f>
        <v>81</v>
      </c>
      <c r="B278">
        <v>24182268</v>
      </c>
      <c r="C278">
        <v>24182909</v>
      </c>
      <c r="D278">
        <v>19878965</v>
      </c>
      <c r="E278">
        <v>1</v>
      </c>
      <c r="F278">
        <v>1</v>
      </c>
      <c r="G278">
        <v>1</v>
      </c>
      <c r="H278">
        <v>3</v>
      </c>
      <c r="I278" t="s">
        <v>706</v>
      </c>
      <c r="J278" t="s">
        <v>707</v>
      </c>
      <c r="K278" t="s">
        <v>708</v>
      </c>
      <c r="L278">
        <v>1327</v>
      </c>
      <c r="N278">
        <v>1005</v>
      </c>
      <c r="O278" t="s">
        <v>107</v>
      </c>
      <c r="P278" t="s">
        <v>107</v>
      </c>
      <c r="Q278">
        <v>1</v>
      </c>
      <c r="W278">
        <v>0</v>
      </c>
      <c r="X278">
        <v>1781436631</v>
      </c>
      <c r="Y278">
        <v>100</v>
      </c>
      <c r="AA278">
        <v>1544.44</v>
      </c>
      <c r="AB278">
        <v>0</v>
      </c>
      <c r="AC278">
        <v>0</v>
      </c>
      <c r="AD278">
        <v>0</v>
      </c>
      <c r="AE278">
        <v>1544.44</v>
      </c>
      <c r="AF278">
        <v>0</v>
      </c>
      <c r="AG278">
        <v>0</v>
      </c>
      <c r="AH278">
        <v>0</v>
      </c>
      <c r="AI278">
        <v>1</v>
      </c>
      <c r="AJ278">
        <v>1</v>
      </c>
      <c r="AK278">
        <v>1</v>
      </c>
      <c r="AL278">
        <v>1</v>
      </c>
      <c r="AN278">
        <v>0</v>
      </c>
      <c r="AO278">
        <v>1</v>
      </c>
      <c r="AP278">
        <v>0</v>
      </c>
      <c r="AQ278">
        <v>0</v>
      </c>
      <c r="AR278">
        <v>0</v>
      </c>
      <c r="AT278">
        <v>100</v>
      </c>
      <c r="AV278">
        <v>0</v>
      </c>
      <c r="AW278">
        <v>2</v>
      </c>
      <c r="AX278">
        <v>24182935</v>
      </c>
      <c r="AY278">
        <v>1</v>
      </c>
      <c r="AZ278">
        <v>0</v>
      </c>
      <c r="BA278">
        <v>286</v>
      </c>
      <c r="BB278">
        <v>0</v>
      </c>
      <c r="BC278">
        <v>0</v>
      </c>
      <c r="BD278">
        <v>0</v>
      </c>
      <c r="BE278">
        <v>0</v>
      </c>
      <c r="BF278">
        <v>0</v>
      </c>
      <c r="BG278">
        <v>0</v>
      </c>
      <c r="BH278">
        <v>0</v>
      </c>
      <c r="BI278">
        <v>0</v>
      </c>
      <c r="BJ278">
        <v>0</v>
      </c>
      <c r="BK278">
        <v>0</v>
      </c>
      <c r="BL278">
        <v>0</v>
      </c>
      <c r="BM278">
        <v>0</v>
      </c>
      <c r="BN278">
        <v>0</v>
      </c>
      <c r="BO278">
        <v>0</v>
      </c>
      <c r="BP278">
        <v>0</v>
      </c>
      <c r="BQ278">
        <v>0</v>
      </c>
      <c r="BR278">
        <v>0</v>
      </c>
      <c r="BS278">
        <v>0</v>
      </c>
      <c r="BT278">
        <v>0</v>
      </c>
      <c r="BU278">
        <v>0</v>
      </c>
      <c r="BV278">
        <v>0</v>
      </c>
      <c r="BW278">
        <v>0</v>
      </c>
      <c r="CX278">
        <f>Y278*Source!I81</f>
        <v>1.4000000000000001</v>
      </c>
      <c r="CY278">
        <f t="shared" si="15"/>
        <v>1544.44</v>
      </c>
      <c r="CZ278">
        <f t="shared" si="16"/>
        <v>1544.44</v>
      </c>
      <c r="DA278">
        <f t="shared" si="17"/>
        <v>1</v>
      </c>
      <c r="DB278">
        <v>0</v>
      </c>
    </row>
    <row r="279" spans="1:106" ht="12.75">
      <c r="A279">
        <f>ROW(Source!A82)</f>
        <v>82</v>
      </c>
      <c r="B279">
        <v>24182268</v>
      </c>
      <c r="C279">
        <v>24182936</v>
      </c>
      <c r="D279">
        <v>9914966</v>
      </c>
      <c r="E279">
        <v>1</v>
      </c>
      <c r="F279">
        <v>1</v>
      </c>
      <c r="G279">
        <v>1</v>
      </c>
      <c r="H279">
        <v>1</v>
      </c>
      <c r="I279" t="s">
        <v>521</v>
      </c>
      <c r="K279" t="s">
        <v>522</v>
      </c>
      <c r="L279">
        <v>1191</v>
      </c>
      <c r="N279">
        <v>1013</v>
      </c>
      <c r="O279" t="s">
        <v>419</v>
      </c>
      <c r="P279" t="s">
        <v>419</v>
      </c>
      <c r="Q279">
        <v>1</v>
      </c>
      <c r="W279">
        <v>0</v>
      </c>
      <c r="X279">
        <v>-464558861</v>
      </c>
      <c r="Y279">
        <v>119.922</v>
      </c>
      <c r="AA279">
        <v>0</v>
      </c>
      <c r="AB279">
        <v>0</v>
      </c>
      <c r="AC279">
        <v>0</v>
      </c>
      <c r="AD279">
        <v>8.93</v>
      </c>
      <c r="AE279">
        <v>0</v>
      </c>
      <c r="AF279">
        <v>0</v>
      </c>
      <c r="AG279">
        <v>0</v>
      </c>
      <c r="AH279">
        <v>8.93</v>
      </c>
      <c r="AI279">
        <v>1</v>
      </c>
      <c r="AJ279">
        <v>1</v>
      </c>
      <c r="AK279">
        <v>1</v>
      </c>
      <c r="AL279">
        <v>1</v>
      </c>
      <c r="AN279">
        <v>0</v>
      </c>
      <c r="AO279">
        <v>1</v>
      </c>
      <c r="AP279">
        <v>1</v>
      </c>
      <c r="AQ279">
        <v>0</v>
      </c>
      <c r="AR279">
        <v>0</v>
      </c>
      <c r="AT279">
        <v>104.28</v>
      </c>
      <c r="AU279" t="s">
        <v>100</v>
      </c>
      <c r="AV279">
        <v>1</v>
      </c>
      <c r="AW279">
        <v>2</v>
      </c>
      <c r="AX279">
        <v>24182953</v>
      </c>
      <c r="AY279">
        <v>1</v>
      </c>
      <c r="AZ279">
        <v>0</v>
      </c>
      <c r="BA279">
        <v>287</v>
      </c>
      <c r="BB279">
        <v>0</v>
      </c>
      <c r="BC279">
        <v>0</v>
      </c>
      <c r="BD279">
        <v>0</v>
      </c>
      <c r="BE279">
        <v>0</v>
      </c>
      <c r="BF279">
        <v>0</v>
      </c>
      <c r="BG279">
        <v>0</v>
      </c>
      <c r="BH279">
        <v>0</v>
      </c>
      <c r="BI279">
        <v>0</v>
      </c>
      <c r="BJ279">
        <v>0</v>
      </c>
      <c r="BK279">
        <v>0</v>
      </c>
      <c r="BL279">
        <v>0</v>
      </c>
      <c r="BM279">
        <v>0</v>
      </c>
      <c r="BN279">
        <v>0</v>
      </c>
      <c r="BO279">
        <v>0</v>
      </c>
      <c r="BP279">
        <v>0</v>
      </c>
      <c r="BQ279">
        <v>0</v>
      </c>
      <c r="BR279">
        <v>0</v>
      </c>
      <c r="BS279">
        <v>0</v>
      </c>
      <c r="BT279">
        <v>0</v>
      </c>
      <c r="BU279">
        <v>0</v>
      </c>
      <c r="BV279">
        <v>0</v>
      </c>
      <c r="BW279">
        <v>0</v>
      </c>
      <c r="CX279">
        <f>Y279*Source!I82</f>
        <v>34.297692</v>
      </c>
      <c r="CY279">
        <f>AD279</f>
        <v>8.93</v>
      </c>
      <c r="CZ279">
        <f>AH279</f>
        <v>8.93</v>
      </c>
      <c r="DA279">
        <f>AL279</f>
        <v>1</v>
      </c>
      <c r="DB279">
        <v>0</v>
      </c>
    </row>
    <row r="280" spans="1:106" ht="12.75">
      <c r="A280">
        <f>ROW(Source!A82)</f>
        <v>82</v>
      </c>
      <c r="B280">
        <v>24182268</v>
      </c>
      <c r="C280">
        <v>24182936</v>
      </c>
      <c r="D280">
        <v>121548</v>
      </c>
      <c r="E280">
        <v>1</v>
      </c>
      <c r="F280">
        <v>1</v>
      </c>
      <c r="G280">
        <v>1</v>
      </c>
      <c r="H280">
        <v>1</v>
      </c>
      <c r="I280" t="s">
        <v>28</v>
      </c>
      <c r="K280" t="s">
        <v>420</v>
      </c>
      <c r="L280">
        <v>608254</v>
      </c>
      <c r="N280">
        <v>1013</v>
      </c>
      <c r="O280" t="s">
        <v>421</v>
      </c>
      <c r="P280" t="s">
        <v>421</v>
      </c>
      <c r="Q280">
        <v>1</v>
      </c>
      <c r="W280">
        <v>0</v>
      </c>
      <c r="X280">
        <v>-185737400</v>
      </c>
      <c r="Y280">
        <v>14.1875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1</v>
      </c>
      <c r="AJ280">
        <v>1</v>
      </c>
      <c r="AK280">
        <v>1</v>
      </c>
      <c r="AL280">
        <v>1</v>
      </c>
      <c r="AN280">
        <v>0</v>
      </c>
      <c r="AO280">
        <v>1</v>
      </c>
      <c r="AP280">
        <v>1</v>
      </c>
      <c r="AQ280">
        <v>0</v>
      </c>
      <c r="AR280">
        <v>0</v>
      </c>
      <c r="AT280">
        <v>11.35</v>
      </c>
      <c r="AU280" t="s">
        <v>99</v>
      </c>
      <c r="AV280">
        <v>2</v>
      </c>
      <c r="AW280">
        <v>2</v>
      </c>
      <c r="AX280">
        <v>24182954</v>
      </c>
      <c r="AY280">
        <v>1</v>
      </c>
      <c r="AZ280">
        <v>0</v>
      </c>
      <c r="BA280">
        <v>288</v>
      </c>
      <c r="BB280">
        <v>0</v>
      </c>
      <c r="BC280">
        <v>0</v>
      </c>
      <c r="BD280">
        <v>0</v>
      </c>
      <c r="BE280">
        <v>0</v>
      </c>
      <c r="BF280">
        <v>0</v>
      </c>
      <c r="BG280">
        <v>0</v>
      </c>
      <c r="BH280">
        <v>0</v>
      </c>
      <c r="BI280">
        <v>0</v>
      </c>
      <c r="BJ280">
        <v>0</v>
      </c>
      <c r="BK280">
        <v>0</v>
      </c>
      <c r="BL280">
        <v>0</v>
      </c>
      <c r="BM280">
        <v>0</v>
      </c>
      <c r="BN280">
        <v>0</v>
      </c>
      <c r="BO280">
        <v>0</v>
      </c>
      <c r="BP280">
        <v>0</v>
      </c>
      <c r="BQ280">
        <v>0</v>
      </c>
      <c r="BR280">
        <v>0</v>
      </c>
      <c r="BS280">
        <v>0</v>
      </c>
      <c r="BT280">
        <v>0</v>
      </c>
      <c r="BU280">
        <v>0</v>
      </c>
      <c r="BV280">
        <v>0</v>
      </c>
      <c r="BW280">
        <v>0</v>
      </c>
      <c r="CX280">
        <f>Y280*Source!I82</f>
        <v>4.057625</v>
      </c>
      <c r="CY280">
        <f>AD280</f>
        <v>0</v>
      </c>
      <c r="CZ280">
        <f>AH280</f>
        <v>0</v>
      </c>
      <c r="DA280">
        <f>AL280</f>
        <v>1</v>
      </c>
      <c r="DB280">
        <v>0</v>
      </c>
    </row>
    <row r="281" spans="1:106" ht="12.75">
      <c r="A281">
        <f>ROW(Source!A82)</f>
        <v>82</v>
      </c>
      <c r="B281">
        <v>24182268</v>
      </c>
      <c r="C281">
        <v>24182936</v>
      </c>
      <c r="D281">
        <v>19851527</v>
      </c>
      <c r="E281">
        <v>1</v>
      </c>
      <c r="F281">
        <v>1</v>
      </c>
      <c r="G281">
        <v>1</v>
      </c>
      <c r="H281">
        <v>2</v>
      </c>
      <c r="I281" t="s">
        <v>709</v>
      </c>
      <c r="J281" t="s">
        <v>710</v>
      </c>
      <c r="K281" t="s">
        <v>711</v>
      </c>
      <c r="L281">
        <v>1368</v>
      </c>
      <c r="N281">
        <v>1011</v>
      </c>
      <c r="O281" t="s">
        <v>425</v>
      </c>
      <c r="P281" t="s">
        <v>425</v>
      </c>
      <c r="Q281">
        <v>1</v>
      </c>
      <c r="W281">
        <v>0</v>
      </c>
      <c r="X281">
        <v>-1580864455</v>
      </c>
      <c r="Y281">
        <v>12.112499999999999</v>
      </c>
      <c r="AA281">
        <v>0</v>
      </c>
      <c r="AB281">
        <v>103.59</v>
      </c>
      <c r="AC281">
        <v>13.12</v>
      </c>
      <c r="AD281">
        <v>0</v>
      </c>
      <c r="AE281">
        <v>0</v>
      </c>
      <c r="AF281">
        <v>103.59</v>
      </c>
      <c r="AG281">
        <v>13.12</v>
      </c>
      <c r="AH281">
        <v>0</v>
      </c>
      <c r="AI281">
        <v>1</v>
      </c>
      <c r="AJ281">
        <v>1</v>
      </c>
      <c r="AK281">
        <v>1</v>
      </c>
      <c r="AL281">
        <v>1</v>
      </c>
      <c r="AN281">
        <v>0</v>
      </c>
      <c r="AO281">
        <v>1</v>
      </c>
      <c r="AP281">
        <v>1</v>
      </c>
      <c r="AQ281">
        <v>0</v>
      </c>
      <c r="AR281">
        <v>0</v>
      </c>
      <c r="AT281">
        <v>9.69</v>
      </c>
      <c r="AU281" t="s">
        <v>99</v>
      </c>
      <c r="AV281">
        <v>0</v>
      </c>
      <c r="AW281">
        <v>2</v>
      </c>
      <c r="AX281">
        <v>24182955</v>
      </c>
      <c r="AY281">
        <v>1</v>
      </c>
      <c r="AZ281">
        <v>0</v>
      </c>
      <c r="BA281">
        <v>289</v>
      </c>
      <c r="BB281">
        <v>0</v>
      </c>
      <c r="BC281">
        <v>0</v>
      </c>
      <c r="BD281">
        <v>0</v>
      </c>
      <c r="BE281">
        <v>0</v>
      </c>
      <c r="BF281">
        <v>0</v>
      </c>
      <c r="BG281">
        <v>0</v>
      </c>
      <c r="BH281">
        <v>0</v>
      </c>
      <c r="BI281">
        <v>0</v>
      </c>
      <c r="BJ281">
        <v>0</v>
      </c>
      <c r="BK281">
        <v>0</v>
      </c>
      <c r="BL281">
        <v>0</v>
      </c>
      <c r="BM281">
        <v>0</v>
      </c>
      <c r="BN281">
        <v>0</v>
      </c>
      <c r="BO281">
        <v>0</v>
      </c>
      <c r="BP281">
        <v>0</v>
      </c>
      <c r="BQ281">
        <v>0</v>
      </c>
      <c r="BR281">
        <v>0</v>
      </c>
      <c r="BS281">
        <v>0</v>
      </c>
      <c r="BT281">
        <v>0</v>
      </c>
      <c r="BU281">
        <v>0</v>
      </c>
      <c r="BV281">
        <v>0</v>
      </c>
      <c r="BW281">
        <v>0</v>
      </c>
      <c r="CX281">
        <f>Y281*Source!I82</f>
        <v>3.4641749999999996</v>
      </c>
      <c r="CY281">
        <f>AB281</f>
        <v>103.59</v>
      </c>
      <c r="CZ281">
        <f>AF281</f>
        <v>103.59</v>
      </c>
      <c r="DA281">
        <f>AJ281</f>
        <v>1</v>
      </c>
      <c r="DB281">
        <v>0</v>
      </c>
    </row>
    <row r="282" spans="1:106" ht="12.75">
      <c r="A282">
        <f>ROW(Source!A82)</f>
        <v>82</v>
      </c>
      <c r="B282">
        <v>24182268</v>
      </c>
      <c r="C282">
        <v>24182936</v>
      </c>
      <c r="D282">
        <v>19851611</v>
      </c>
      <c r="E282">
        <v>1</v>
      </c>
      <c r="F282">
        <v>1</v>
      </c>
      <c r="G282">
        <v>1</v>
      </c>
      <c r="H282">
        <v>2</v>
      </c>
      <c r="I282" t="s">
        <v>438</v>
      </c>
      <c r="J282" t="s">
        <v>439</v>
      </c>
      <c r="K282" t="s">
        <v>440</v>
      </c>
      <c r="L282">
        <v>1368</v>
      </c>
      <c r="N282">
        <v>1011</v>
      </c>
      <c r="O282" t="s">
        <v>425</v>
      </c>
      <c r="P282" t="s">
        <v>425</v>
      </c>
      <c r="Q282">
        <v>1</v>
      </c>
      <c r="W282">
        <v>0</v>
      </c>
      <c r="X282">
        <v>1248323946</v>
      </c>
      <c r="Y282">
        <v>2.0749999999999997</v>
      </c>
      <c r="AA282">
        <v>0</v>
      </c>
      <c r="AB282">
        <v>127.66</v>
      </c>
      <c r="AC282">
        <v>13.12</v>
      </c>
      <c r="AD282">
        <v>0</v>
      </c>
      <c r="AE282">
        <v>0</v>
      </c>
      <c r="AF282">
        <v>127.66</v>
      </c>
      <c r="AG282">
        <v>13.12</v>
      </c>
      <c r="AH282">
        <v>0</v>
      </c>
      <c r="AI282">
        <v>1</v>
      </c>
      <c r="AJ282">
        <v>1</v>
      </c>
      <c r="AK282">
        <v>1</v>
      </c>
      <c r="AL282">
        <v>1</v>
      </c>
      <c r="AN282">
        <v>0</v>
      </c>
      <c r="AO282">
        <v>1</v>
      </c>
      <c r="AP282">
        <v>1</v>
      </c>
      <c r="AQ282">
        <v>0</v>
      </c>
      <c r="AR282">
        <v>0</v>
      </c>
      <c r="AT282">
        <v>1.66</v>
      </c>
      <c r="AU282" t="s">
        <v>99</v>
      </c>
      <c r="AV282">
        <v>0</v>
      </c>
      <c r="AW282">
        <v>2</v>
      </c>
      <c r="AX282">
        <v>24182956</v>
      </c>
      <c r="AY282">
        <v>1</v>
      </c>
      <c r="AZ282">
        <v>0</v>
      </c>
      <c r="BA282">
        <v>290</v>
      </c>
      <c r="BB282">
        <v>0</v>
      </c>
      <c r="BC282">
        <v>0</v>
      </c>
      <c r="BD282">
        <v>0</v>
      </c>
      <c r="BE282">
        <v>0</v>
      </c>
      <c r="BF282">
        <v>0</v>
      </c>
      <c r="BG282">
        <v>0</v>
      </c>
      <c r="BH282">
        <v>0</v>
      </c>
      <c r="BI282">
        <v>0</v>
      </c>
      <c r="BJ282">
        <v>0</v>
      </c>
      <c r="BK282">
        <v>0</v>
      </c>
      <c r="BL282">
        <v>0</v>
      </c>
      <c r="BM282">
        <v>0</v>
      </c>
      <c r="BN282">
        <v>0</v>
      </c>
      <c r="BO282">
        <v>0</v>
      </c>
      <c r="BP282">
        <v>0</v>
      </c>
      <c r="BQ282">
        <v>0</v>
      </c>
      <c r="BR282">
        <v>0</v>
      </c>
      <c r="BS282">
        <v>0</v>
      </c>
      <c r="BT282">
        <v>0</v>
      </c>
      <c r="BU282">
        <v>0</v>
      </c>
      <c r="BV282">
        <v>0</v>
      </c>
      <c r="BW282">
        <v>0</v>
      </c>
      <c r="CX282">
        <f>Y282*Source!I82</f>
        <v>0.5934499999999999</v>
      </c>
      <c r="CY282">
        <f>AB282</f>
        <v>127.66</v>
      </c>
      <c r="CZ282">
        <f>AF282</f>
        <v>127.66</v>
      </c>
      <c r="DA282">
        <f>AJ282</f>
        <v>1</v>
      </c>
      <c r="DB282">
        <v>0</v>
      </c>
    </row>
    <row r="283" spans="1:106" ht="12.75">
      <c r="A283">
        <f>ROW(Source!A82)</f>
        <v>82</v>
      </c>
      <c r="B283">
        <v>24182268</v>
      </c>
      <c r="C283">
        <v>24182936</v>
      </c>
      <c r="D283">
        <v>19852248</v>
      </c>
      <c r="E283">
        <v>1</v>
      </c>
      <c r="F283">
        <v>1</v>
      </c>
      <c r="G283">
        <v>1</v>
      </c>
      <c r="H283">
        <v>2</v>
      </c>
      <c r="I283" t="s">
        <v>712</v>
      </c>
      <c r="J283" t="s">
        <v>713</v>
      </c>
      <c r="K283" t="s">
        <v>714</v>
      </c>
      <c r="L283">
        <v>1368</v>
      </c>
      <c r="N283">
        <v>1011</v>
      </c>
      <c r="O283" t="s">
        <v>425</v>
      </c>
      <c r="P283" t="s">
        <v>425</v>
      </c>
      <c r="Q283">
        <v>1</v>
      </c>
      <c r="W283">
        <v>0</v>
      </c>
      <c r="X283">
        <v>2103044643</v>
      </c>
      <c r="Y283">
        <v>2.2375</v>
      </c>
      <c r="AA283">
        <v>0</v>
      </c>
      <c r="AB283">
        <v>35.42</v>
      </c>
      <c r="AC283">
        <v>0</v>
      </c>
      <c r="AD283">
        <v>0</v>
      </c>
      <c r="AE283">
        <v>0</v>
      </c>
      <c r="AF283">
        <v>35.42</v>
      </c>
      <c r="AG283">
        <v>0</v>
      </c>
      <c r="AH283">
        <v>0</v>
      </c>
      <c r="AI283">
        <v>1</v>
      </c>
      <c r="AJ283">
        <v>1</v>
      </c>
      <c r="AK283">
        <v>1</v>
      </c>
      <c r="AL283">
        <v>1</v>
      </c>
      <c r="AN283">
        <v>0</v>
      </c>
      <c r="AO283">
        <v>1</v>
      </c>
      <c r="AP283">
        <v>1</v>
      </c>
      <c r="AQ283">
        <v>0</v>
      </c>
      <c r="AR283">
        <v>0</v>
      </c>
      <c r="AT283">
        <v>1.79</v>
      </c>
      <c r="AU283" t="s">
        <v>99</v>
      </c>
      <c r="AV283">
        <v>0</v>
      </c>
      <c r="AW283">
        <v>2</v>
      </c>
      <c r="AX283">
        <v>24182957</v>
      </c>
      <c r="AY283">
        <v>1</v>
      </c>
      <c r="AZ283">
        <v>0</v>
      </c>
      <c r="BA283">
        <v>291</v>
      </c>
      <c r="BB283">
        <v>0</v>
      </c>
      <c r="BC283">
        <v>0</v>
      </c>
      <c r="BD283">
        <v>0</v>
      </c>
      <c r="BE283">
        <v>0</v>
      </c>
      <c r="BF283">
        <v>0</v>
      </c>
      <c r="BG283">
        <v>0</v>
      </c>
      <c r="BH283">
        <v>0</v>
      </c>
      <c r="BI283">
        <v>0</v>
      </c>
      <c r="BJ283">
        <v>0</v>
      </c>
      <c r="BK283">
        <v>0</v>
      </c>
      <c r="BL283">
        <v>0</v>
      </c>
      <c r="BM283">
        <v>0</v>
      </c>
      <c r="BN283">
        <v>0</v>
      </c>
      <c r="BO283">
        <v>0</v>
      </c>
      <c r="BP283">
        <v>0</v>
      </c>
      <c r="BQ283">
        <v>0</v>
      </c>
      <c r="BR283">
        <v>0</v>
      </c>
      <c r="BS283">
        <v>0</v>
      </c>
      <c r="BT283">
        <v>0</v>
      </c>
      <c r="BU283">
        <v>0</v>
      </c>
      <c r="BV283">
        <v>0</v>
      </c>
      <c r="BW283">
        <v>0</v>
      </c>
      <c r="CX283">
        <f>Y283*Source!I82</f>
        <v>0.6399249999999999</v>
      </c>
      <c r="CY283">
        <f>AB283</f>
        <v>35.42</v>
      </c>
      <c r="CZ283">
        <f>AF283</f>
        <v>35.42</v>
      </c>
      <c r="DA283">
        <f>AJ283</f>
        <v>1</v>
      </c>
      <c r="DB283">
        <v>0</v>
      </c>
    </row>
    <row r="284" spans="1:106" ht="12.75">
      <c r="A284">
        <f>ROW(Source!A82)</f>
        <v>82</v>
      </c>
      <c r="B284">
        <v>24182268</v>
      </c>
      <c r="C284">
        <v>24182936</v>
      </c>
      <c r="D284">
        <v>19853649</v>
      </c>
      <c r="E284">
        <v>1</v>
      </c>
      <c r="F284">
        <v>1</v>
      </c>
      <c r="G284">
        <v>1</v>
      </c>
      <c r="H284">
        <v>2</v>
      </c>
      <c r="I284" t="s">
        <v>447</v>
      </c>
      <c r="J284" t="s">
        <v>448</v>
      </c>
      <c r="K284" t="s">
        <v>449</v>
      </c>
      <c r="L284">
        <v>1368</v>
      </c>
      <c r="N284">
        <v>1011</v>
      </c>
      <c r="O284" t="s">
        <v>425</v>
      </c>
      <c r="P284" t="s">
        <v>425</v>
      </c>
      <c r="Q284">
        <v>1</v>
      </c>
      <c r="W284">
        <v>0</v>
      </c>
      <c r="X284">
        <v>1849659131</v>
      </c>
      <c r="Y284">
        <v>2.4875</v>
      </c>
      <c r="AA284">
        <v>0</v>
      </c>
      <c r="AB284">
        <v>80.75</v>
      </c>
      <c r="AC284">
        <v>0</v>
      </c>
      <c r="AD284">
        <v>0</v>
      </c>
      <c r="AE284">
        <v>0</v>
      </c>
      <c r="AF284">
        <v>80.75</v>
      </c>
      <c r="AG284">
        <v>0</v>
      </c>
      <c r="AH284">
        <v>0</v>
      </c>
      <c r="AI284">
        <v>1</v>
      </c>
      <c r="AJ284">
        <v>1</v>
      </c>
      <c r="AK284">
        <v>1</v>
      </c>
      <c r="AL284">
        <v>1</v>
      </c>
      <c r="AN284">
        <v>0</v>
      </c>
      <c r="AO284">
        <v>1</v>
      </c>
      <c r="AP284">
        <v>1</v>
      </c>
      <c r="AQ284">
        <v>0</v>
      </c>
      <c r="AR284">
        <v>0</v>
      </c>
      <c r="AT284">
        <v>1.99</v>
      </c>
      <c r="AU284" t="s">
        <v>99</v>
      </c>
      <c r="AV284">
        <v>0</v>
      </c>
      <c r="AW284">
        <v>2</v>
      </c>
      <c r="AX284">
        <v>24182958</v>
      </c>
      <c r="AY284">
        <v>1</v>
      </c>
      <c r="AZ284">
        <v>0</v>
      </c>
      <c r="BA284">
        <v>292</v>
      </c>
      <c r="BB284">
        <v>0</v>
      </c>
      <c r="BC284">
        <v>0</v>
      </c>
      <c r="BD284">
        <v>0</v>
      </c>
      <c r="BE284">
        <v>0</v>
      </c>
      <c r="BF284">
        <v>0</v>
      </c>
      <c r="BG284">
        <v>0</v>
      </c>
      <c r="BH284">
        <v>0</v>
      </c>
      <c r="BI284">
        <v>0</v>
      </c>
      <c r="BJ284">
        <v>0</v>
      </c>
      <c r="BK284">
        <v>0</v>
      </c>
      <c r="BL284">
        <v>0</v>
      </c>
      <c r="BM284">
        <v>0</v>
      </c>
      <c r="BN284">
        <v>0</v>
      </c>
      <c r="BO284">
        <v>0</v>
      </c>
      <c r="BP284">
        <v>0</v>
      </c>
      <c r="BQ284">
        <v>0</v>
      </c>
      <c r="BR284">
        <v>0</v>
      </c>
      <c r="BS284">
        <v>0</v>
      </c>
      <c r="BT284">
        <v>0</v>
      </c>
      <c r="BU284">
        <v>0</v>
      </c>
      <c r="BV284">
        <v>0</v>
      </c>
      <c r="BW284">
        <v>0</v>
      </c>
      <c r="CX284">
        <f>Y284*Source!I82</f>
        <v>0.7114249999999999</v>
      </c>
      <c r="CY284">
        <f>AB284</f>
        <v>80.75</v>
      </c>
      <c r="CZ284">
        <f>AF284</f>
        <v>80.75</v>
      </c>
      <c r="DA284">
        <f>AJ284</f>
        <v>1</v>
      </c>
      <c r="DB284">
        <v>0</v>
      </c>
    </row>
    <row r="285" spans="1:106" ht="12.75">
      <c r="A285">
        <f>ROW(Source!A82)</f>
        <v>82</v>
      </c>
      <c r="B285">
        <v>24182268</v>
      </c>
      <c r="C285">
        <v>24182936</v>
      </c>
      <c r="D285">
        <v>19854686</v>
      </c>
      <c r="E285">
        <v>1</v>
      </c>
      <c r="F285">
        <v>1</v>
      </c>
      <c r="G285">
        <v>1</v>
      </c>
      <c r="H285">
        <v>3</v>
      </c>
      <c r="I285" t="s">
        <v>715</v>
      </c>
      <c r="J285" t="s">
        <v>716</v>
      </c>
      <c r="K285" t="s">
        <v>717</v>
      </c>
      <c r="L285">
        <v>1348</v>
      </c>
      <c r="N285">
        <v>1009</v>
      </c>
      <c r="O285" t="s">
        <v>144</v>
      </c>
      <c r="P285" t="s">
        <v>144</v>
      </c>
      <c r="Q285">
        <v>1000</v>
      </c>
      <c r="W285">
        <v>0</v>
      </c>
      <c r="X285">
        <v>1591531142</v>
      </c>
      <c r="Y285">
        <v>0.0021</v>
      </c>
      <c r="AA285">
        <v>7984.06</v>
      </c>
      <c r="AB285">
        <v>0</v>
      </c>
      <c r="AC285">
        <v>0</v>
      </c>
      <c r="AD285">
        <v>0</v>
      </c>
      <c r="AE285">
        <v>7984.06</v>
      </c>
      <c r="AF285">
        <v>0</v>
      </c>
      <c r="AG285">
        <v>0</v>
      </c>
      <c r="AH285">
        <v>0</v>
      </c>
      <c r="AI285">
        <v>1</v>
      </c>
      <c r="AJ285">
        <v>1</v>
      </c>
      <c r="AK285">
        <v>1</v>
      </c>
      <c r="AL285">
        <v>1</v>
      </c>
      <c r="AN285">
        <v>0</v>
      </c>
      <c r="AO285">
        <v>1</v>
      </c>
      <c r="AP285">
        <v>0</v>
      </c>
      <c r="AQ285">
        <v>0</v>
      </c>
      <c r="AR285">
        <v>0</v>
      </c>
      <c r="AT285">
        <v>0.0021</v>
      </c>
      <c r="AV285">
        <v>0</v>
      </c>
      <c r="AW285">
        <v>2</v>
      </c>
      <c r="AX285">
        <v>24182959</v>
      </c>
      <c r="AY285">
        <v>1</v>
      </c>
      <c r="AZ285">
        <v>0</v>
      </c>
      <c r="BA285">
        <v>293</v>
      </c>
      <c r="BB285">
        <v>0</v>
      </c>
      <c r="BC285">
        <v>0</v>
      </c>
      <c r="BD285">
        <v>0</v>
      </c>
      <c r="BE285">
        <v>0</v>
      </c>
      <c r="BF285">
        <v>0</v>
      </c>
      <c r="BG285">
        <v>0</v>
      </c>
      <c r="BH285">
        <v>0</v>
      </c>
      <c r="BI285">
        <v>0</v>
      </c>
      <c r="BJ285">
        <v>0</v>
      </c>
      <c r="BK285">
        <v>0</v>
      </c>
      <c r="BL285">
        <v>0</v>
      </c>
      <c r="BM285">
        <v>0</v>
      </c>
      <c r="BN285">
        <v>0</v>
      </c>
      <c r="BO285">
        <v>0</v>
      </c>
      <c r="BP285">
        <v>0</v>
      </c>
      <c r="BQ285">
        <v>0</v>
      </c>
      <c r="BR285">
        <v>0</v>
      </c>
      <c r="BS285">
        <v>0</v>
      </c>
      <c r="BT285">
        <v>0</v>
      </c>
      <c r="BU285">
        <v>0</v>
      </c>
      <c r="BV285">
        <v>0</v>
      </c>
      <c r="BW285">
        <v>0</v>
      </c>
      <c r="CX285">
        <f>Y285*Source!I82</f>
        <v>0.0006006</v>
      </c>
      <c r="CY285">
        <f aca="true" t="shared" si="18" ref="CY285:CY294">AA285</f>
        <v>7984.06</v>
      </c>
      <c r="CZ285">
        <f aca="true" t="shared" si="19" ref="CZ285:CZ294">AE285</f>
        <v>7984.06</v>
      </c>
      <c r="DA285">
        <f aca="true" t="shared" si="20" ref="DA285:DA294">AI285</f>
        <v>1</v>
      </c>
      <c r="DB285">
        <v>0</v>
      </c>
    </row>
    <row r="286" spans="1:106" ht="12.75">
      <c r="A286">
        <f>ROW(Source!A82)</f>
        <v>82</v>
      </c>
      <c r="B286">
        <v>24182268</v>
      </c>
      <c r="C286">
        <v>24182936</v>
      </c>
      <c r="D286">
        <v>19855939</v>
      </c>
      <c r="E286">
        <v>1</v>
      </c>
      <c r="F286">
        <v>1</v>
      </c>
      <c r="G286">
        <v>1</v>
      </c>
      <c r="H286">
        <v>3</v>
      </c>
      <c r="I286" t="s">
        <v>718</v>
      </c>
      <c r="J286" t="s">
        <v>719</v>
      </c>
      <c r="K286" t="s">
        <v>720</v>
      </c>
      <c r="L286">
        <v>1348</v>
      </c>
      <c r="N286">
        <v>1009</v>
      </c>
      <c r="O286" t="s">
        <v>144</v>
      </c>
      <c r="P286" t="s">
        <v>144</v>
      </c>
      <c r="Q286">
        <v>1000</v>
      </c>
      <c r="W286">
        <v>0</v>
      </c>
      <c r="X286">
        <v>-311882166</v>
      </c>
      <c r="Y286">
        <v>0.0236</v>
      </c>
      <c r="AA286">
        <v>2268.29</v>
      </c>
      <c r="AB286">
        <v>0</v>
      </c>
      <c r="AC286">
        <v>0</v>
      </c>
      <c r="AD286">
        <v>0</v>
      </c>
      <c r="AE286">
        <v>2268.29</v>
      </c>
      <c r="AF286">
        <v>0</v>
      </c>
      <c r="AG286">
        <v>0</v>
      </c>
      <c r="AH286">
        <v>0</v>
      </c>
      <c r="AI286">
        <v>1</v>
      </c>
      <c r="AJ286">
        <v>1</v>
      </c>
      <c r="AK286">
        <v>1</v>
      </c>
      <c r="AL286">
        <v>1</v>
      </c>
      <c r="AN286">
        <v>0</v>
      </c>
      <c r="AO286">
        <v>1</v>
      </c>
      <c r="AP286">
        <v>0</v>
      </c>
      <c r="AQ286">
        <v>0</v>
      </c>
      <c r="AR286">
        <v>0</v>
      </c>
      <c r="AT286">
        <v>0.0236</v>
      </c>
      <c r="AV286">
        <v>0</v>
      </c>
      <c r="AW286">
        <v>2</v>
      </c>
      <c r="AX286">
        <v>24182960</v>
      </c>
      <c r="AY286">
        <v>1</v>
      </c>
      <c r="AZ286">
        <v>0</v>
      </c>
      <c r="BA286">
        <v>294</v>
      </c>
      <c r="BB286">
        <v>0</v>
      </c>
      <c r="BC286">
        <v>0</v>
      </c>
      <c r="BD286">
        <v>0</v>
      </c>
      <c r="BE286">
        <v>0</v>
      </c>
      <c r="BF286">
        <v>0</v>
      </c>
      <c r="BG286">
        <v>0</v>
      </c>
      <c r="BH286">
        <v>0</v>
      </c>
      <c r="BI286">
        <v>0</v>
      </c>
      <c r="BJ286">
        <v>0</v>
      </c>
      <c r="BK286">
        <v>0</v>
      </c>
      <c r="BL286">
        <v>0</v>
      </c>
      <c r="BM286">
        <v>0</v>
      </c>
      <c r="BN286">
        <v>0</v>
      </c>
      <c r="BO286">
        <v>0</v>
      </c>
      <c r="BP286">
        <v>0</v>
      </c>
      <c r="BQ286">
        <v>0</v>
      </c>
      <c r="BR286">
        <v>0</v>
      </c>
      <c r="BS286">
        <v>0</v>
      </c>
      <c r="BT286">
        <v>0</v>
      </c>
      <c r="BU286">
        <v>0</v>
      </c>
      <c r="BV286">
        <v>0</v>
      </c>
      <c r="BW286">
        <v>0</v>
      </c>
      <c r="CX286">
        <f>Y286*Source!I82</f>
        <v>0.0067496</v>
      </c>
      <c r="CY286">
        <f t="shared" si="18"/>
        <v>2268.29</v>
      </c>
      <c r="CZ286">
        <f t="shared" si="19"/>
        <v>2268.29</v>
      </c>
      <c r="DA286">
        <f t="shared" si="20"/>
        <v>1</v>
      </c>
      <c r="DB286">
        <v>0</v>
      </c>
    </row>
    <row r="287" spans="1:106" ht="12.75">
      <c r="A287">
        <f>ROW(Source!A82)</f>
        <v>82</v>
      </c>
      <c r="B287">
        <v>24182268</v>
      </c>
      <c r="C287">
        <v>24182936</v>
      </c>
      <c r="D287">
        <v>19856077</v>
      </c>
      <c r="E287">
        <v>1</v>
      </c>
      <c r="F287">
        <v>1</v>
      </c>
      <c r="G287">
        <v>1</v>
      </c>
      <c r="H287">
        <v>3</v>
      </c>
      <c r="I287" t="s">
        <v>721</v>
      </c>
      <c r="J287" t="s">
        <v>722</v>
      </c>
      <c r="K287" t="s">
        <v>723</v>
      </c>
      <c r="L287">
        <v>1327</v>
      </c>
      <c r="N287">
        <v>1005</v>
      </c>
      <c r="O287" t="s">
        <v>107</v>
      </c>
      <c r="P287" t="s">
        <v>107</v>
      </c>
      <c r="Q287">
        <v>1</v>
      </c>
      <c r="W287">
        <v>0</v>
      </c>
      <c r="X287">
        <v>2027704445</v>
      </c>
      <c r="Y287">
        <v>89</v>
      </c>
      <c r="AA287">
        <v>7.41</v>
      </c>
      <c r="AB287">
        <v>0</v>
      </c>
      <c r="AC287">
        <v>0</v>
      </c>
      <c r="AD287">
        <v>0</v>
      </c>
      <c r="AE287">
        <v>7.41</v>
      </c>
      <c r="AF287">
        <v>0</v>
      </c>
      <c r="AG287">
        <v>0</v>
      </c>
      <c r="AH287">
        <v>0</v>
      </c>
      <c r="AI287">
        <v>1</v>
      </c>
      <c r="AJ287">
        <v>1</v>
      </c>
      <c r="AK287">
        <v>1</v>
      </c>
      <c r="AL287">
        <v>1</v>
      </c>
      <c r="AN287">
        <v>0</v>
      </c>
      <c r="AO287">
        <v>1</v>
      </c>
      <c r="AP287">
        <v>0</v>
      </c>
      <c r="AQ287">
        <v>0</v>
      </c>
      <c r="AR287">
        <v>0</v>
      </c>
      <c r="AT287">
        <v>89</v>
      </c>
      <c r="AV287">
        <v>0</v>
      </c>
      <c r="AW287">
        <v>2</v>
      </c>
      <c r="AX287">
        <v>24182961</v>
      </c>
      <c r="AY287">
        <v>1</v>
      </c>
      <c r="AZ287">
        <v>0</v>
      </c>
      <c r="BA287">
        <v>295</v>
      </c>
      <c r="BB287">
        <v>0</v>
      </c>
      <c r="BC287">
        <v>0</v>
      </c>
      <c r="BD287">
        <v>0</v>
      </c>
      <c r="BE287">
        <v>0</v>
      </c>
      <c r="BF287">
        <v>0</v>
      </c>
      <c r="BG287">
        <v>0</v>
      </c>
      <c r="BH287">
        <v>0</v>
      </c>
      <c r="BI287">
        <v>0</v>
      </c>
      <c r="BJ287">
        <v>0</v>
      </c>
      <c r="BK287">
        <v>0</v>
      </c>
      <c r="BL287">
        <v>0</v>
      </c>
      <c r="BM287">
        <v>0</v>
      </c>
      <c r="BN287">
        <v>0</v>
      </c>
      <c r="BO287">
        <v>0</v>
      </c>
      <c r="BP287">
        <v>0</v>
      </c>
      <c r="BQ287">
        <v>0</v>
      </c>
      <c r="BR287">
        <v>0</v>
      </c>
      <c r="BS287">
        <v>0</v>
      </c>
      <c r="BT287">
        <v>0</v>
      </c>
      <c r="BU287">
        <v>0</v>
      </c>
      <c r="BV287">
        <v>0</v>
      </c>
      <c r="BW287">
        <v>0</v>
      </c>
      <c r="CX287">
        <f>Y287*Source!I82</f>
        <v>25.453999999999997</v>
      </c>
      <c r="CY287">
        <f t="shared" si="18"/>
        <v>7.41</v>
      </c>
      <c r="CZ287">
        <f t="shared" si="19"/>
        <v>7.41</v>
      </c>
      <c r="DA287">
        <f t="shared" si="20"/>
        <v>1</v>
      </c>
      <c r="DB287">
        <v>0</v>
      </c>
    </row>
    <row r="288" spans="1:106" ht="12.75">
      <c r="A288">
        <f>ROW(Source!A82)</f>
        <v>82</v>
      </c>
      <c r="B288">
        <v>24182268</v>
      </c>
      <c r="C288">
        <v>24182936</v>
      </c>
      <c r="D288">
        <v>19856116</v>
      </c>
      <c r="E288">
        <v>1</v>
      </c>
      <c r="F288">
        <v>1</v>
      </c>
      <c r="G288">
        <v>1</v>
      </c>
      <c r="H288">
        <v>3</v>
      </c>
      <c r="I288" t="s">
        <v>724</v>
      </c>
      <c r="J288" t="s">
        <v>725</v>
      </c>
      <c r="K288" t="s">
        <v>726</v>
      </c>
      <c r="L288">
        <v>1346</v>
      </c>
      <c r="N288">
        <v>1009</v>
      </c>
      <c r="O288" t="s">
        <v>125</v>
      </c>
      <c r="P288" t="s">
        <v>125</v>
      </c>
      <c r="Q288">
        <v>1</v>
      </c>
      <c r="W288">
        <v>0</v>
      </c>
      <c r="X288">
        <v>-1050599920</v>
      </c>
      <c r="Y288">
        <v>37.5</v>
      </c>
      <c r="AA288">
        <v>10.36</v>
      </c>
      <c r="AB288">
        <v>0</v>
      </c>
      <c r="AC288">
        <v>0</v>
      </c>
      <c r="AD288">
        <v>0</v>
      </c>
      <c r="AE288">
        <v>10.36</v>
      </c>
      <c r="AF288">
        <v>0</v>
      </c>
      <c r="AG288">
        <v>0</v>
      </c>
      <c r="AH288">
        <v>0</v>
      </c>
      <c r="AI288">
        <v>1</v>
      </c>
      <c r="AJ288">
        <v>1</v>
      </c>
      <c r="AK288">
        <v>1</v>
      </c>
      <c r="AL288">
        <v>1</v>
      </c>
      <c r="AN288">
        <v>0</v>
      </c>
      <c r="AO288">
        <v>1</v>
      </c>
      <c r="AP288">
        <v>0</v>
      </c>
      <c r="AQ288">
        <v>0</v>
      </c>
      <c r="AR288">
        <v>0</v>
      </c>
      <c r="AT288">
        <v>37.5</v>
      </c>
      <c r="AV288">
        <v>0</v>
      </c>
      <c r="AW288">
        <v>2</v>
      </c>
      <c r="AX288">
        <v>24182962</v>
      </c>
      <c r="AY288">
        <v>1</v>
      </c>
      <c r="AZ288">
        <v>0</v>
      </c>
      <c r="BA288">
        <v>296</v>
      </c>
      <c r="BB288">
        <v>0</v>
      </c>
      <c r="BC288">
        <v>0</v>
      </c>
      <c r="BD288">
        <v>0</v>
      </c>
      <c r="BE288">
        <v>0</v>
      </c>
      <c r="BF288">
        <v>0</v>
      </c>
      <c r="BG288">
        <v>0</v>
      </c>
      <c r="BH288">
        <v>0</v>
      </c>
      <c r="BI288">
        <v>0</v>
      </c>
      <c r="BJ288">
        <v>0</v>
      </c>
      <c r="BK288">
        <v>0</v>
      </c>
      <c r="BL288">
        <v>0</v>
      </c>
      <c r="BM288">
        <v>0</v>
      </c>
      <c r="BN288">
        <v>0</v>
      </c>
      <c r="BO288">
        <v>0</v>
      </c>
      <c r="BP288">
        <v>0</v>
      </c>
      <c r="BQ288">
        <v>0</v>
      </c>
      <c r="BR288">
        <v>0</v>
      </c>
      <c r="BS288">
        <v>0</v>
      </c>
      <c r="BT288">
        <v>0</v>
      </c>
      <c r="BU288">
        <v>0</v>
      </c>
      <c r="BV288">
        <v>0</v>
      </c>
      <c r="BW288">
        <v>0</v>
      </c>
      <c r="CX288">
        <f>Y288*Source!I82</f>
        <v>10.725</v>
      </c>
      <c r="CY288">
        <f t="shared" si="18"/>
        <v>10.36</v>
      </c>
      <c r="CZ288">
        <f t="shared" si="19"/>
        <v>10.36</v>
      </c>
      <c r="DA288">
        <f t="shared" si="20"/>
        <v>1</v>
      </c>
      <c r="DB288">
        <v>0</v>
      </c>
    </row>
    <row r="289" spans="1:106" ht="12.75">
      <c r="A289">
        <f>ROW(Source!A82)</f>
        <v>82</v>
      </c>
      <c r="B289">
        <v>24182268</v>
      </c>
      <c r="C289">
        <v>24182936</v>
      </c>
      <c r="D289">
        <v>19856131</v>
      </c>
      <c r="E289">
        <v>1</v>
      </c>
      <c r="F289">
        <v>1</v>
      </c>
      <c r="G289">
        <v>1</v>
      </c>
      <c r="H289">
        <v>3</v>
      </c>
      <c r="I289" t="s">
        <v>727</v>
      </c>
      <c r="J289" t="s">
        <v>728</v>
      </c>
      <c r="K289" t="s">
        <v>729</v>
      </c>
      <c r="L289">
        <v>1348</v>
      </c>
      <c r="N289">
        <v>1009</v>
      </c>
      <c r="O289" t="s">
        <v>144</v>
      </c>
      <c r="P289" t="s">
        <v>144</v>
      </c>
      <c r="Q289">
        <v>1000</v>
      </c>
      <c r="W289">
        <v>0</v>
      </c>
      <c r="X289">
        <v>-271717515</v>
      </c>
      <c r="Y289">
        <v>0.00413</v>
      </c>
      <c r="AA289">
        <v>7703.41</v>
      </c>
      <c r="AB289">
        <v>0</v>
      </c>
      <c r="AC289">
        <v>0</v>
      </c>
      <c r="AD289">
        <v>0</v>
      </c>
      <c r="AE289">
        <v>7703.41</v>
      </c>
      <c r="AF289">
        <v>0</v>
      </c>
      <c r="AG289">
        <v>0</v>
      </c>
      <c r="AH289">
        <v>0</v>
      </c>
      <c r="AI289">
        <v>1</v>
      </c>
      <c r="AJ289">
        <v>1</v>
      </c>
      <c r="AK289">
        <v>1</v>
      </c>
      <c r="AL289">
        <v>1</v>
      </c>
      <c r="AN289">
        <v>0</v>
      </c>
      <c r="AO289">
        <v>1</v>
      </c>
      <c r="AP289">
        <v>0</v>
      </c>
      <c r="AQ289">
        <v>0</v>
      </c>
      <c r="AR289">
        <v>0</v>
      </c>
      <c r="AT289">
        <v>0.00413</v>
      </c>
      <c r="AV289">
        <v>0</v>
      </c>
      <c r="AW289">
        <v>2</v>
      </c>
      <c r="AX289">
        <v>24182963</v>
      </c>
      <c r="AY289">
        <v>1</v>
      </c>
      <c r="AZ289">
        <v>0</v>
      </c>
      <c r="BA289">
        <v>297</v>
      </c>
      <c r="BB289">
        <v>0</v>
      </c>
      <c r="BC289">
        <v>0</v>
      </c>
      <c r="BD289">
        <v>0</v>
      </c>
      <c r="BE289">
        <v>0</v>
      </c>
      <c r="BF289">
        <v>0</v>
      </c>
      <c r="BG289">
        <v>0</v>
      </c>
      <c r="BH289">
        <v>0</v>
      </c>
      <c r="BI289">
        <v>0</v>
      </c>
      <c r="BJ289">
        <v>0</v>
      </c>
      <c r="BK289">
        <v>0</v>
      </c>
      <c r="BL289">
        <v>0</v>
      </c>
      <c r="BM289">
        <v>0</v>
      </c>
      <c r="BN289">
        <v>0</v>
      </c>
      <c r="BO289">
        <v>0</v>
      </c>
      <c r="BP289">
        <v>0</v>
      </c>
      <c r="BQ289">
        <v>0</v>
      </c>
      <c r="BR289">
        <v>0</v>
      </c>
      <c r="BS289">
        <v>0</v>
      </c>
      <c r="BT289">
        <v>0</v>
      </c>
      <c r="BU289">
        <v>0</v>
      </c>
      <c r="BV289">
        <v>0</v>
      </c>
      <c r="BW289">
        <v>0</v>
      </c>
      <c r="CX289">
        <f>Y289*Source!I82</f>
        <v>0.00118118</v>
      </c>
      <c r="CY289">
        <f t="shared" si="18"/>
        <v>7703.41</v>
      </c>
      <c r="CZ289">
        <f t="shared" si="19"/>
        <v>7703.41</v>
      </c>
      <c r="DA289">
        <f t="shared" si="20"/>
        <v>1</v>
      </c>
      <c r="DB289">
        <v>0</v>
      </c>
    </row>
    <row r="290" spans="1:106" ht="12.75">
      <c r="A290">
        <f>ROW(Source!A82)</f>
        <v>82</v>
      </c>
      <c r="B290">
        <v>24182268</v>
      </c>
      <c r="C290">
        <v>24182936</v>
      </c>
      <c r="D290">
        <v>19862963</v>
      </c>
      <c r="E290">
        <v>1</v>
      </c>
      <c r="F290">
        <v>1</v>
      </c>
      <c r="G290">
        <v>1</v>
      </c>
      <c r="H290">
        <v>3</v>
      </c>
      <c r="I290" t="s">
        <v>730</v>
      </c>
      <c r="J290" t="s">
        <v>731</v>
      </c>
      <c r="K290" t="s">
        <v>732</v>
      </c>
      <c r="L290">
        <v>1296</v>
      </c>
      <c r="N290">
        <v>1002</v>
      </c>
      <c r="O290" t="s">
        <v>733</v>
      </c>
      <c r="P290" t="s">
        <v>733</v>
      </c>
      <c r="Q290">
        <v>1</v>
      </c>
      <c r="W290">
        <v>0</v>
      </c>
      <c r="X290">
        <v>1715672188</v>
      </c>
      <c r="Y290">
        <v>32.4</v>
      </c>
      <c r="AA290">
        <v>55.95</v>
      </c>
      <c r="AB290">
        <v>0</v>
      </c>
      <c r="AC290">
        <v>0</v>
      </c>
      <c r="AD290">
        <v>0</v>
      </c>
      <c r="AE290">
        <v>55.95</v>
      </c>
      <c r="AF290">
        <v>0</v>
      </c>
      <c r="AG290">
        <v>0</v>
      </c>
      <c r="AH290">
        <v>0</v>
      </c>
      <c r="AI290">
        <v>1</v>
      </c>
      <c r="AJ290">
        <v>1</v>
      </c>
      <c r="AK290">
        <v>1</v>
      </c>
      <c r="AL290">
        <v>1</v>
      </c>
      <c r="AN290">
        <v>0</v>
      </c>
      <c r="AO290">
        <v>1</v>
      </c>
      <c r="AP290">
        <v>0</v>
      </c>
      <c r="AQ290">
        <v>0</v>
      </c>
      <c r="AR290">
        <v>0</v>
      </c>
      <c r="AT290">
        <v>32.4</v>
      </c>
      <c r="AV290">
        <v>0</v>
      </c>
      <c r="AW290">
        <v>2</v>
      </c>
      <c r="AX290">
        <v>24182964</v>
      </c>
      <c r="AY290">
        <v>1</v>
      </c>
      <c r="AZ290">
        <v>0</v>
      </c>
      <c r="BA290">
        <v>298</v>
      </c>
      <c r="BB290">
        <v>0</v>
      </c>
      <c r="BC290">
        <v>0</v>
      </c>
      <c r="BD290">
        <v>0</v>
      </c>
      <c r="BE290">
        <v>0</v>
      </c>
      <c r="BF290">
        <v>0</v>
      </c>
      <c r="BG290">
        <v>0</v>
      </c>
      <c r="BH290">
        <v>0</v>
      </c>
      <c r="BI290">
        <v>0</v>
      </c>
      <c r="BJ290">
        <v>0</v>
      </c>
      <c r="BK290">
        <v>0</v>
      </c>
      <c r="BL290">
        <v>0</v>
      </c>
      <c r="BM290">
        <v>0</v>
      </c>
      <c r="BN290">
        <v>0</v>
      </c>
      <c r="BO290">
        <v>0</v>
      </c>
      <c r="BP290">
        <v>0</v>
      </c>
      <c r="BQ290">
        <v>0</v>
      </c>
      <c r="BR290">
        <v>0</v>
      </c>
      <c r="BS290">
        <v>0</v>
      </c>
      <c r="BT290">
        <v>0</v>
      </c>
      <c r="BU290">
        <v>0</v>
      </c>
      <c r="BV290">
        <v>0</v>
      </c>
      <c r="BW290">
        <v>0</v>
      </c>
      <c r="CX290">
        <f>Y290*Source!I82</f>
        <v>9.266399999999999</v>
      </c>
      <c r="CY290">
        <f t="shared" si="18"/>
        <v>55.95</v>
      </c>
      <c r="CZ290">
        <f t="shared" si="19"/>
        <v>55.95</v>
      </c>
      <c r="DA290">
        <f t="shared" si="20"/>
        <v>1</v>
      </c>
      <c r="DB290">
        <v>0</v>
      </c>
    </row>
    <row r="291" spans="1:106" ht="12.75">
      <c r="A291">
        <f>ROW(Source!A82)</f>
        <v>82</v>
      </c>
      <c r="B291">
        <v>24182268</v>
      </c>
      <c r="C291">
        <v>24182936</v>
      </c>
      <c r="D291">
        <v>19863507</v>
      </c>
      <c r="E291">
        <v>1</v>
      </c>
      <c r="F291">
        <v>1</v>
      </c>
      <c r="G291">
        <v>1</v>
      </c>
      <c r="H291">
        <v>3</v>
      </c>
      <c r="I291" t="s">
        <v>734</v>
      </c>
      <c r="J291" t="s">
        <v>735</v>
      </c>
      <c r="K291" t="s">
        <v>736</v>
      </c>
      <c r="L291">
        <v>1339</v>
      </c>
      <c r="N291">
        <v>1007</v>
      </c>
      <c r="O291" t="s">
        <v>535</v>
      </c>
      <c r="P291" t="s">
        <v>535</v>
      </c>
      <c r="Q291">
        <v>1</v>
      </c>
      <c r="W291">
        <v>0</v>
      </c>
      <c r="X291">
        <v>-509941818</v>
      </c>
      <c r="Y291">
        <v>0.08</v>
      </c>
      <c r="AA291">
        <v>957</v>
      </c>
      <c r="AB291">
        <v>0</v>
      </c>
      <c r="AC291">
        <v>0</v>
      </c>
      <c r="AD291">
        <v>0</v>
      </c>
      <c r="AE291">
        <v>957</v>
      </c>
      <c r="AF291">
        <v>0</v>
      </c>
      <c r="AG291">
        <v>0</v>
      </c>
      <c r="AH291">
        <v>0</v>
      </c>
      <c r="AI291">
        <v>1</v>
      </c>
      <c r="AJ291">
        <v>1</v>
      </c>
      <c r="AK291">
        <v>1</v>
      </c>
      <c r="AL291">
        <v>1</v>
      </c>
      <c r="AN291">
        <v>0</v>
      </c>
      <c r="AO291">
        <v>1</v>
      </c>
      <c r="AP291">
        <v>0</v>
      </c>
      <c r="AQ291">
        <v>0</v>
      </c>
      <c r="AR291">
        <v>0</v>
      </c>
      <c r="AT291">
        <v>0.08</v>
      </c>
      <c r="AV291">
        <v>0</v>
      </c>
      <c r="AW291">
        <v>2</v>
      </c>
      <c r="AX291">
        <v>24182966</v>
      </c>
      <c r="AY291">
        <v>1</v>
      </c>
      <c r="AZ291">
        <v>0</v>
      </c>
      <c r="BA291">
        <v>300</v>
      </c>
      <c r="BB291">
        <v>0</v>
      </c>
      <c r="BC291">
        <v>0</v>
      </c>
      <c r="BD291">
        <v>0</v>
      </c>
      <c r="BE291">
        <v>0</v>
      </c>
      <c r="BF291">
        <v>0</v>
      </c>
      <c r="BG291">
        <v>0</v>
      </c>
      <c r="BH291">
        <v>0</v>
      </c>
      <c r="BI291">
        <v>0</v>
      </c>
      <c r="BJ291">
        <v>0</v>
      </c>
      <c r="BK291">
        <v>0</v>
      </c>
      <c r="BL291">
        <v>0</v>
      </c>
      <c r="BM291">
        <v>0</v>
      </c>
      <c r="BN291">
        <v>0</v>
      </c>
      <c r="BO291">
        <v>0</v>
      </c>
      <c r="BP291">
        <v>0</v>
      </c>
      <c r="BQ291">
        <v>0</v>
      </c>
      <c r="BR291">
        <v>0</v>
      </c>
      <c r="BS291">
        <v>0</v>
      </c>
      <c r="BT291">
        <v>0</v>
      </c>
      <c r="BU291">
        <v>0</v>
      </c>
      <c r="BV291">
        <v>0</v>
      </c>
      <c r="BW291">
        <v>0</v>
      </c>
      <c r="CX291">
        <f>Y291*Source!I82</f>
        <v>0.022879999999999998</v>
      </c>
      <c r="CY291">
        <f t="shared" si="18"/>
        <v>957</v>
      </c>
      <c r="CZ291">
        <f t="shared" si="19"/>
        <v>957</v>
      </c>
      <c r="DA291">
        <f t="shared" si="20"/>
        <v>1</v>
      </c>
      <c r="DB291">
        <v>0</v>
      </c>
    </row>
    <row r="292" spans="1:106" ht="12.75">
      <c r="A292">
        <f>ROW(Source!A82)</f>
        <v>82</v>
      </c>
      <c r="B292">
        <v>24182268</v>
      </c>
      <c r="C292">
        <v>24182936</v>
      </c>
      <c r="D292">
        <v>19877861</v>
      </c>
      <c r="E292">
        <v>1</v>
      </c>
      <c r="F292">
        <v>1</v>
      </c>
      <c r="G292">
        <v>1</v>
      </c>
      <c r="H292">
        <v>3</v>
      </c>
      <c r="I292" t="s">
        <v>737</v>
      </c>
      <c r="J292" t="s">
        <v>738</v>
      </c>
      <c r="K292" t="s">
        <v>739</v>
      </c>
      <c r="L292">
        <v>1327</v>
      </c>
      <c r="N292">
        <v>1005</v>
      </c>
      <c r="O292" t="s">
        <v>107</v>
      </c>
      <c r="P292" t="s">
        <v>107</v>
      </c>
      <c r="Q292">
        <v>1</v>
      </c>
      <c r="W292">
        <v>0</v>
      </c>
      <c r="X292">
        <v>521224722</v>
      </c>
      <c r="Y292">
        <v>100</v>
      </c>
      <c r="AA292">
        <v>253.45</v>
      </c>
      <c r="AB292">
        <v>0</v>
      </c>
      <c r="AC292">
        <v>0</v>
      </c>
      <c r="AD292">
        <v>0</v>
      </c>
      <c r="AE292">
        <v>253.45</v>
      </c>
      <c r="AF292">
        <v>0</v>
      </c>
      <c r="AG292">
        <v>0</v>
      </c>
      <c r="AH292">
        <v>0</v>
      </c>
      <c r="AI292">
        <v>1</v>
      </c>
      <c r="AJ292">
        <v>1</v>
      </c>
      <c r="AK292">
        <v>1</v>
      </c>
      <c r="AL292">
        <v>1</v>
      </c>
      <c r="AN292">
        <v>0</v>
      </c>
      <c r="AO292">
        <v>1</v>
      </c>
      <c r="AP292">
        <v>0</v>
      </c>
      <c r="AQ292">
        <v>0</v>
      </c>
      <c r="AR292">
        <v>0</v>
      </c>
      <c r="AT292">
        <v>100</v>
      </c>
      <c r="AV292">
        <v>0</v>
      </c>
      <c r="AW292">
        <v>2</v>
      </c>
      <c r="AX292">
        <v>24182967</v>
      </c>
      <c r="AY292">
        <v>1</v>
      </c>
      <c r="AZ292">
        <v>0</v>
      </c>
      <c r="BA292">
        <v>301</v>
      </c>
      <c r="BB292">
        <v>0</v>
      </c>
      <c r="BC292">
        <v>0</v>
      </c>
      <c r="BD292">
        <v>0</v>
      </c>
      <c r="BE292">
        <v>0</v>
      </c>
      <c r="BF292">
        <v>0</v>
      </c>
      <c r="BG292">
        <v>0</v>
      </c>
      <c r="BH292">
        <v>0</v>
      </c>
      <c r="BI292">
        <v>0</v>
      </c>
      <c r="BJ292">
        <v>0</v>
      </c>
      <c r="BK292">
        <v>0</v>
      </c>
      <c r="BL292">
        <v>0</v>
      </c>
      <c r="BM292">
        <v>0</v>
      </c>
      <c r="BN292">
        <v>0</v>
      </c>
      <c r="BO292">
        <v>0</v>
      </c>
      <c r="BP292">
        <v>0</v>
      </c>
      <c r="BQ292">
        <v>0</v>
      </c>
      <c r="BR292">
        <v>0</v>
      </c>
      <c r="BS292">
        <v>0</v>
      </c>
      <c r="BT292">
        <v>0</v>
      </c>
      <c r="BU292">
        <v>0</v>
      </c>
      <c r="BV292">
        <v>0</v>
      </c>
      <c r="BW292">
        <v>0</v>
      </c>
      <c r="CX292">
        <f>Y292*Source!I82</f>
        <v>28.599999999999998</v>
      </c>
      <c r="CY292">
        <f t="shared" si="18"/>
        <v>253.45</v>
      </c>
      <c r="CZ292">
        <f t="shared" si="19"/>
        <v>253.45</v>
      </c>
      <c r="DA292">
        <f t="shared" si="20"/>
        <v>1</v>
      </c>
      <c r="DB292">
        <v>0</v>
      </c>
    </row>
    <row r="293" spans="1:106" ht="12.75">
      <c r="A293">
        <f>ROW(Source!A82)</f>
        <v>82</v>
      </c>
      <c r="B293">
        <v>24182268</v>
      </c>
      <c r="C293">
        <v>24182936</v>
      </c>
      <c r="D293">
        <v>19895148</v>
      </c>
      <c r="E293">
        <v>1</v>
      </c>
      <c r="F293">
        <v>1</v>
      </c>
      <c r="G293">
        <v>1</v>
      </c>
      <c r="H293">
        <v>3</v>
      </c>
      <c r="I293" t="s">
        <v>740</v>
      </c>
      <c r="J293" t="s">
        <v>741</v>
      </c>
      <c r="K293" t="s">
        <v>742</v>
      </c>
      <c r="L293">
        <v>1339</v>
      </c>
      <c r="N293">
        <v>1007</v>
      </c>
      <c r="O293" t="s">
        <v>535</v>
      </c>
      <c r="P293" t="s">
        <v>535</v>
      </c>
      <c r="Q293">
        <v>1</v>
      </c>
      <c r="W293">
        <v>0</v>
      </c>
      <c r="X293">
        <v>944423530</v>
      </c>
      <c r="Y293">
        <v>0.105</v>
      </c>
      <c r="AA293">
        <v>737.29</v>
      </c>
      <c r="AB293">
        <v>0</v>
      </c>
      <c r="AC293">
        <v>0</v>
      </c>
      <c r="AD293">
        <v>0</v>
      </c>
      <c r="AE293">
        <v>737.29</v>
      </c>
      <c r="AF293">
        <v>0</v>
      </c>
      <c r="AG293">
        <v>0</v>
      </c>
      <c r="AH293">
        <v>0</v>
      </c>
      <c r="AI293">
        <v>1</v>
      </c>
      <c r="AJ293">
        <v>1</v>
      </c>
      <c r="AK293">
        <v>1</v>
      </c>
      <c r="AL293">
        <v>1</v>
      </c>
      <c r="AN293">
        <v>0</v>
      </c>
      <c r="AO293">
        <v>1</v>
      </c>
      <c r="AP293">
        <v>0</v>
      </c>
      <c r="AQ293">
        <v>0</v>
      </c>
      <c r="AR293">
        <v>0</v>
      </c>
      <c r="AT293">
        <v>0.105</v>
      </c>
      <c r="AV293">
        <v>0</v>
      </c>
      <c r="AW293">
        <v>2</v>
      </c>
      <c r="AX293">
        <v>24182968</v>
      </c>
      <c r="AY293">
        <v>1</v>
      </c>
      <c r="AZ293">
        <v>0</v>
      </c>
      <c r="BA293">
        <v>302</v>
      </c>
      <c r="BB293">
        <v>0</v>
      </c>
      <c r="BC293">
        <v>0</v>
      </c>
      <c r="BD293">
        <v>0</v>
      </c>
      <c r="BE293">
        <v>0</v>
      </c>
      <c r="BF293">
        <v>0</v>
      </c>
      <c r="BG293">
        <v>0</v>
      </c>
      <c r="BH293">
        <v>0</v>
      </c>
      <c r="BI293">
        <v>0</v>
      </c>
      <c r="BJ293">
        <v>0</v>
      </c>
      <c r="BK293">
        <v>0</v>
      </c>
      <c r="BL293">
        <v>0</v>
      </c>
      <c r="BM293">
        <v>0</v>
      </c>
      <c r="BN293">
        <v>0</v>
      </c>
      <c r="BO293">
        <v>0</v>
      </c>
      <c r="BP293">
        <v>0</v>
      </c>
      <c r="BQ293">
        <v>0</v>
      </c>
      <c r="BR293">
        <v>0</v>
      </c>
      <c r="BS293">
        <v>0</v>
      </c>
      <c r="BT293">
        <v>0</v>
      </c>
      <c r="BU293">
        <v>0</v>
      </c>
      <c r="BV293">
        <v>0</v>
      </c>
      <c r="BW293">
        <v>0</v>
      </c>
      <c r="CX293">
        <f>Y293*Source!I82</f>
        <v>0.030029999999999998</v>
      </c>
      <c r="CY293">
        <f t="shared" si="18"/>
        <v>737.29</v>
      </c>
      <c r="CZ293">
        <f t="shared" si="19"/>
        <v>737.29</v>
      </c>
      <c r="DA293">
        <f t="shared" si="20"/>
        <v>1</v>
      </c>
      <c r="DB293">
        <v>0</v>
      </c>
    </row>
    <row r="294" spans="1:106" ht="12.75">
      <c r="A294">
        <f>ROW(Source!A82)</f>
        <v>82</v>
      </c>
      <c r="B294">
        <v>24182268</v>
      </c>
      <c r="C294">
        <v>24182936</v>
      </c>
      <c r="D294">
        <v>19905091</v>
      </c>
      <c r="E294">
        <v>1</v>
      </c>
      <c r="F294">
        <v>1</v>
      </c>
      <c r="G294">
        <v>1</v>
      </c>
      <c r="H294">
        <v>3</v>
      </c>
      <c r="I294" t="s">
        <v>743</v>
      </c>
      <c r="J294" t="s">
        <v>744</v>
      </c>
      <c r="K294" t="s">
        <v>745</v>
      </c>
      <c r="L294">
        <v>1348</v>
      </c>
      <c r="N294">
        <v>1009</v>
      </c>
      <c r="O294" t="s">
        <v>144</v>
      </c>
      <c r="P294" t="s">
        <v>144</v>
      </c>
      <c r="Q294">
        <v>1000</v>
      </c>
      <c r="W294">
        <v>0</v>
      </c>
      <c r="X294">
        <v>576866746</v>
      </c>
      <c r="Y294">
        <v>0.016</v>
      </c>
      <c r="AA294">
        <v>871.6</v>
      </c>
      <c r="AB294">
        <v>0</v>
      </c>
      <c r="AC294">
        <v>0</v>
      </c>
      <c r="AD294">
        <v>0</v>
      </c>
      <c r="AE294">
        <v>871.6</v>
      </c>
      <c r="AF294">
        <v>0</v>
      </c>
      <c r="AG294">
        <v>0</v>
      </c>
      <c r="AH294">
        <v>0</v>
      </c>
      <c r="AI294">
        <v>1</v>
      </c>
      <c r="AJ294">
        <v>1</v>
      </c>
      <c r="AK294">
        <v>1</v>
      </c>
      <c r="AL294">
        <v>1</v>
      </c>
      <c r="AN294">
        <v>0</v>
      </c>
      <c r="AO294">
        <v>1</v>
      </c>
      <c r="AP294">
        <v>0</v>
      </c>
      <c r="AQ294">
        <v>0</v>
      </c>
      <c r="AR294">
        <v>0</v>
      </c>
      <c r="AT294">
        <v>0.016</v>
      </c>
      <c r="AV294">
        <v>0</v>
      </c>
      <c r="AW294">
        <v>2</v>
      </c>
      <c r="AX294">
        <v>24182969</v>
      </c>
      <c r="AY294">
        <v>1</v>
      </c>
      <c r="AZ294">
        <v>0</v>
      </c>
      <c r="BA294">
        <v>303</v>
      </c>
      <c r="BB294">
        <v>0</v>
      </c>
      <c r="BC294">
        <v>0</v>
      </c>
      <c r="BD294">
        <v>0</v>
      </c>
      <c r="BE294">
        <v>0</v>
      </c>
      <c r="BF294">
        <v>0</v>
      </c>
      <c r="BG294">
        <v>0</v>
      </c>
      <c r="BH294">
        <v>0</v>
      </c>
      <c r="BI294">
        <v>0</v>
      </c>
      <c r="BJ294">
        <v>0</v>
      </c>
      <c r="BK294">
        <v>0</v>
      </c>
      <c r="BL294">
        <v>0</v>
      </c>
      <c r="BM294">
        <v>0</v>
      </c>
      <c r="BN294">
        <v>0</v>
      </c>
      <c r="BO294">
        <v>0</v>
      </c>
      <c r="BP294">
        <v>0</v>
      </c>
      <c r="BQ294">
        <v>0</v>
      </c>
      <c r="BR294">
        <v>0</v>
      </c>
      <c r="BS294">
        <v>0</v>
      </c>
      <c r="BT294">
        <v>0</v>
      </c>
      <c r="BU294">
        <v>0</v>
      </c>
      <c r="BV294">
        <v>0</v>
      </c>
      <c r="BW294">
        <v>0</v>
      </c>
      <c r="CX294">
        <f>Y294*Source!I82</f>
        <v>0.004575999999999999</v>
      </c>
      <c r="CY294">
        <f t="shared" si="18"/>
        <v>871.6</v>
      </c>
      <c r="CZ294">
        <f t="shared" si="19"/>
        <v>871.6</v>
      </c>
      <c r="DA294">
        <f t="shared" si="20"/>
        <v>1</v>
      </c>
      <c r="DB294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R30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ROW(Source!A25)</f>
        <v>25</v>
      </c>
      <c r="B1">
        <v>24182318</v>
      </c>
      <c r="C1">
        <v>24182314</v>
      </c>
      <c r="D1">
        <v>9914874</v>
      </c>
      <c r="E1">
        <v>1</v>
      </c>
      <c r="F1">
        <v>1</v>
      </c>
      <c r="G1">
        <v>1</v>
      </c>
      <c r="H1">
        <v>1</v>
      </c>
      <c r="I1" t="s">
        <v>417</v>
      </c>
      <c r="K1" t="s">
        <v>418</v>
      </c>
      <c r="L1">
        <v>1191</v>
      </c>
      <c r="N1">
        <v>1013</v>
      </c>
      <c r="O1" t="s">
        <v>419</v>
      </c>
      <c r="P1" t="s">
        <v>419</v>
      </c>
      <c r="Q1">
        <v>1</v>
      </c>
      <c r="X1">
        <v>11.39</v>
      </c>
      <c r="Y1">
        <v>0</v>
      </c>
      <c r="Z1">
        <v>0</v>
      </c>
      <c r="AA1">
        <v>0</v>
      </c>
      <c r="AB1">
        <v>7.58</v>
      </c>
      <c r="AC1">
        <v>0</v>
      </c>
      <c r="AD1">
        <v>1</v>
      </c>
      <c r="AE1">
        <v>1</v>
      </c>
      <c r="AG1">
        <v>11.39</v>
      </c>
      <c r="AH1">
        <v>2</v>
      </c>
      <c r="AI1">
        <v>24182315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ROW(Source!A25)</f>
        <v>25</v>
      </c>
      <c r="B2">
        <v>24182319</v>
      </c>
      <c r="C2">
        <v>24182314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28</v>
      </c>
      <c r="K2" t="s">
        <v>420</v>
      </c>
      <c r="L2">
        <v>608254</v>
      </c>
      <c r="N2">
        <v>1013</v>
      </c>
      <c r="O2" t="s">
        <v>421</v>
      </c>
      <c r="P2" t="s">
        <v>421</v>
      </c>
      <c r="Q2">
        <v>1</v>
      </c>
      <c r="X2">
        <v>0.13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G2">
        <v>0.13</v>
      </c>
      <c r="AH2">
        <v>2</v>
      </c>
      <c r="AI2">
        <v>24182316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ROW(Source!A25)</f>
        <v>25</v>
      </c>
      <c r="B3">
        <v>24182320</v>
      </c>
      <c r="C3">
        <v>24182314</v>
      </c>
      <c r="D3">
        <v>19851747</v>
      </c>
      <c r="E3">
        <v>1</v>
      </c>
      <c r="F3">
        <v>1</v>
      </c>
      <c r="G3">
        <v>1</v>
      </c>
      <c r="H3">
        <v>2</v>
      </c>
      <c r="I3" t="s">
        <v>422</v>
      </c>
      <c r="J3" t="s">
        <v>423</v>
      </c>
      <c r="K3" t="s">
        <v>424</v>
      </c>
      <c r="L3">
        <v>1368</v>
      </c>
      <c r="N3">
        <v>1011</v>
      </c>
      <c r="O3" t="s">
        <v>425</v>
      </c>
      <c r="P3" t="s">
        <v>425</v>
      </c>
      <c r="Q3">
        <v>1</v>
      </c>
      <c r="X3">
        <v>0.13</v>
      </c>
      <c r="Y3">
        <v>0</v>
      </c>
      <c r="Z3">
        <v>37.34</v>
      </c>
      <c r="AA3">
        <v>13.12</v>
      </c>
      <c r="AB3">
        <v>0</v>
      </c>
      <c r="AC3">
        <v>0</v>
      </c>
      <c r="AD3">
        <v>1</v>
      </c>
      <c r="AE3">
        <v>0</v>
      </c>
      <c r="AG3">
        <v>0.13</v>
      </c>
      <c r="AH3">
        <v>2</v>
      </c>
      <c r="AI3">
        <v>24182317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ROW(Source!A25)</f>
        <v>25</v>
      </c>
      <c r="B4">
        <v>24182321</v>
      </c>
      <c r="C4">
        <v>24182314</v>
      </c>
      <c r="D4">
        <v>19931181</v>
      </c>
      <c r="E4">
        <v>1</v>
      </c>
      <c r="F4">
        <v>1</v>
      </c>
      <c r="G4">
        <v>1</v>
      </c>
      <c r="H4">
        <v>3</v>
      </c>
      <c r="I4" t="s">
        <v>746</v>
      </c>
      <c r="J4" t="s">
        <v>747</v>
      </c>
      <c r="K4" t="s">
        <v>748</v>
      </c>
      <c r="L4">
        <v>1348</v>
      </c>
      <c r="N4">
        <v>1009</v>
      </c>
      <c r="O4" t="s">
        <v>144</v>
      </c>
      <c r="P4" t="s">
        <v>144</v>
      </c>
      <c r="Q4">
        <v>1000</v>
      </c>
      <c r="X4">
        <v>0.47</v>
      </c>
      <c r="Y4">
        <v>0</v>
      </c>
      <c r="Z4">
        <v>0</v>
      </c>
      <c r="AA4">
        <v>0</v>
      </c>
      <c r="AB4">
        <v>0</v>
      </c>
      <c r="AC4">
        <v>1</v>
      </c>
      <c r="AD4">
        <v>0</v>
      </c>
      <c r="AE4">
        <v>0</v>
      </c>
      <c r="AG4">
        <v>0.47</v>
      </c>
      <c r="AH4">
        <v>3</v>
      </c>
      <c r="AI4">
        <v>-1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ROW(Source!A26)</f>
        <v>26</v>
      </c>
      <c r="B5">
        <v>24182326</v>
      </c>
      <c r="C5">
        <v>24182322</v>
      </c>
      <c r="D5">
        <v>9914874</v>
      </c>
      <c r="E5">
        <v>1</v>
      </c>
      <c r="F5">
        <v>1</v>
      </c>
      <c r="G5">
        <v>1</v>
      </c>
      <c r="H5">
        <v>1</v>
      </c>
      <c r="I5" t="s">
        <v>417</v>
      </c>
      <c r="K5" t="s">
        <v>418</v>
      </c>
      <c r="L5">
        <v>1191</v>
      </c>
      <c r="N5">
        <v>1013</v>
      </c>
      <c r="O5" t="s">
        <v>419</v>
      </c>
      <c r="P5" t="s">
        <v>419</v>
      </c>
      <c r="Q5">
        <v>1</v>
      </c>
      <c r="X5">
        <v>35.49</v>
      </c>
      <c r="Y5">
        <v>0</v>
      </c>
      <c r="Z5">
        <v>0</v>
      </c>
      <c r="AA5">
        <v>0</v>
      </c>
      <c r="AB5">
        <v>7.58</v>
      </c>
      <c r="AC5">
        <v>0</v>
      </c>
      <c r="AD5">
        <v>1</v>
      </c>
      <c r="AE5">
        <v>1</v>
      </c>
      <c r="AG5">
        <v>35.49</v>
      </c>
      <c r="AH5">
        <v>2</v>
      </c>
      <c r="AI5">
        <v>24182323</v>
      </c>
      <c r="AJ5">
        <v>4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ROW(Source!A26)</f>
        <v>26</v>
      </c>
      <c r="B6">
        <v>24182327</v>
      </c>
      <c r="C6">
        <v>24182322</v>
      </c>
      <c r="D6">
        <v>121548</v>
      </c>
      <c r="E6">
        <v>1</v>
      </c>
      <c r="F6">
        <v>1</v>
      </c>
      <c r="G6">
        <v>1</v>
      </c>
      <c r="H6">
        <v>1</v>
      </c>
      <c r="I6" t="s">
        <v>28</v>
      </c>
      <c r="K6" t="s">
        <v>420</v>
      </c>
      <c r="L6">
        <v>608254</v>
      </c>
      <c r="N6">
        <v>1013</v>
      </c>
      <c r="O6" t="s">
        <v>421</v>
      </c>
      <c r="P6" t="s">
        <v>421</v>
      </c>
      <c r="Q6">
        <v>1</v>
      </c>
      <c r="X6">
        <v>0.13</v>
      </c>
      <c r="Y6">
        <v>0</v>
      </c>
      <c r="Z6">
        <v>0</v>
      </c>
      <c r="AA6">
        <v>0</v>
      </c>
      <c r="AB6">
        <v>0</v>
      </c>
      <c r="AC6">
        <v>0</v>
      </c>
      <c r="AD6">
        <v>1</v>
      </c>
      <c r="AE6">
        <v>2</v>
      </c>
      <c r="AG6">
        <v>0.13</v>
      </c>
      <c r="AH6">
        <v>2</v>
      </c>
      <c r="AI6">
        <v>24182324</v>
      </c>
      <c r="AJ6">
        <v>5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ROW(Source!A26)</f>
        <v>26</v>
      </c>
      <c r="B7">
        <v>24182328</v>
      </c>
      <c r="C7">
        <v>24182322</v>
      </c>
      <c r="D7">
        <v>19851747</v>
      </c>
      <c r="E7">
        <v>1</v>
      </c>
      <c r="F7">
        <v>1</v>
      </c>
      <c r="G7">
        <v>1</v>
      </c>
      <c r="H7">
        <v>2</v>
      </c>
      <c r="I7" t="s">
        <v>422</v>
      </c>
      <c r="J7" t="s">
        <v>423</v>
      </c>
      <c r="K7" t="s">
        <v>424</v>
      </c>
      <c r="L7">
        <v>1368</v>
      </c>
      <c r="N7">
        <v>1011</v>
      </c>
      <c r="O7" t="s">
        <v>425</v>
      </c>
      <c r="P7" t="s">
        <v>425</v>
      </c>
      <c r="Q7">
        <v>1</v>
      </c>
      <c r="X7">
        <v>0.13</v>
      </c>
      <c r="Y7">
        <v>0</v>
      </c>
      <c r="Z7">
        <v>37.34</v>
      </c>
      <c r="AA7">
        <v>13.12</v>
      </c>
      <c r="AB7">
        <v>0</v>
      </c>
      <c r="AC7">
        <v>0</v>
      </c>
      <c r="AD7">
        <v>1</v>
      </c>
      <c r="AE7">
        <v>0</v>
      </c>
      <c r="AG7">
        <v>0.13</v>
      </c>
      <c r="AH7">
        <v>2</v>
      </c>
      <c r="AI7">
        <v>24182325</v>
      </c>
      <c r="AJ7">
        <v>6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ROW(Source!A26)</f>
        <v>26</v>
      </c>
      <c r="B8">
        <v>24182329</v>
      </c>
      <c r="C8">
        <v>24182322</v>
      </c>
      <c r="D8">
        <v>19931181</v>
      </c>
      <c r="E8">
        <v>1</v>
      </c>
      <c r="F8">
        <v>1</v>
      </c>
      <c r="G8">
        <v>1</v>
      </c>
      <c r="H8">
        <v>3</v>
      </c>
      <c r="I8" t="s">
        <v>746</v>
      </c>
      <c r="J8" t="s">
        <v>747</v>
      </c>
      <c r="K8" t="s">
        <v>748</v>
      </c>
      <c r="L8">
        <v>1348</v>
      </c>
      <c r="N8">
        <v>1009</v>
      </c>
      <c r="O8" t="s">
        <v>144</v>
      </c>
      <c r="P8" t="s">
        <v>144</v>
      </c>
      <c r="Q8">
        <v>1000</v>
      </c>
      <c r="X8">
        <v>1.4</v>
      </c>
      <c r="Y8">
        <v>0</v>
      </c>
      <c r="Z8">
        <v>0</v>
      </c>
      <c r="AA8">
        <v>0</v>
      </c>
      <c r="AB8">
        <v>0</v>
      </c>
      <c r="AC8">
        <v>1</v>
      </c>
      <c r="AD8">
        <v>0</v>
      </c>
      <c r="AE8">
        <v>0</v>
      </c>
      <c r="AG8">
        <v>1.4</v>
      </c>
      <c r="AH8">
        <v>3</v>
      </c>
      <c r="AI8">
        <v>-1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ROW(Source!A27)</f>
        <v>27</v>
      </c>
      <c r="B9">
        <v>24182334</v>
      </c>
      <c r="C9">
        <v>24182330</v>
      </c>
      <c r="D9">
        <v>9915005</v>
      </c>
      <c r="E9">
        <v>1</v>
      </c>
      <c r="F9">
        <v>1</v>
      </c>
      <c r="G9">
        <v>1</v>
      </c>
      <c r="H9">
        <v>1</v>
      </c>
      <c r="I9" t="s">
        <v>426</v>
      </c>
      <c r="K9" t="s">
        <v>427</v>
      </c>
      <c r="L9">
        <v>1191</v>
      </c>
      <c r="N9">
        <v>1013</v>
      </c>
      <c r="O9" t="s">
        <v>419</v>
      </c>
      <c r="P9" t="s">
        <v>419</v>
      </c>
      <c r="Q9">
        <v>1</v>
      </c>
      <c r="X9">
        <v>69.87</v>
      </c>
      <c r="Y9">
        <v>0</v>
      </c>
      <c r="Z9">
        <v>0</v>
      </c>
      <c r="AA9">
        <v>0</v>
      </c>
      <c r="AB9">
        <v>8.29</v>
      </c>
      <c r="AC9">
        <v>0</v>
      </c>
      <c r="AD9">
        <v>1</v>
      </c>
      <c r="AE9">
        <v>1</v>
      </c>
      <c r="AG9">
        <v>69.87</v>
      </c>
      <c r="AH9">
        <v>2</v>
      </c>
      <c r="AI9">
        <v>24182331</v>
      </c>
      <c r="AJ9">
        <v>7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ROW(Source!A27)</f>
        <v>27</v>
      </c>
      <c r="B10">
        <v>24182335</v>
      </c>
      <c r="C10">
        <v>24182330</v>
      </c>
      <c r="D10">
        <v>121548</v>
      </c>
      <c r="E10">
        <v>1</v>
      </c>
      <c r="F10">
        <v>1</v>
      </c>
      <c r="G10">
        <v>1</v>
      </c>
      <c r="H10">
        <v>1</v>
      </c>
      <c r="I10" t="s">
        <v>28</v>
      </c>
      <c r="K10" t="s">
        <v>420</v>
      </c>
      <c r="L10">
        <v>608254</v>
      </c>
      <c r="N10">
        <v>1013</v>
      </c>
      <c r="O10" t="s">
        <v>421</v>
      </c>
      <c r="P10" t="s">
        <v>421</v>
      </c>
      <c r="Q10">
        <v>1</v>
      </c>
      <c r="X10">
        <v>1.44</v>
      </c>
      <c r="Y10">
        <v>0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2</v>
      </c>
      <c r="AG10">
        <v>1.44</v>
      </c>
      <c r="AH10">
        <v>2</v>
      </c>
      <c r="AI10">
        <v>24182332</v>
      </c>
      <c r="AJ10">
        <v>8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ROW(Source!A27)</f>
        <v>27</v>
      </c>
      <c r="B11">
        <v>24182336</v>
      </c>
      <c r="C11">
        <v>24182330</v>
      </c>
      <c r="D11">
        <v>19851747</v>
      </c>
      <c r="E11">
        <v>1</v>
      </c>
      <c r="F11">
        <v>1</v>
      </c>
      <c r="G11">
        <v>1</v>
      </c>
      <c r="H11">
        <v>2</v>
      </c>
      <c r="I11" t="s">
        <v>422</v>
      </c>
      <c r="J11" t="s">
        <v>423</v>
      </c>
      <c r="K11" t="s">
        <v>424</v>
      </c>
      <c r="L11">
        <v>1368</v>
      </c>
      <c r="N11">
        <v>1011</v>
      </c>
      <c r="O11" t="s">
        <v>425</v>
      </c>
      <c r="P11" t="s">
        <v>425</v>
      </c>
      <c r="Q11">
        <v>1</v>
      </c>
      <c r="X11">
        <v>1.44</v>
      </c>
      <c r="Y11">
        <v>0</v>
      </c>
      <c r="Z11">
        <v>37.34</v>
      </c>
      <c r="AA11">
        <v>13.12</v>
      </c>
      <c r="AB11">
        <v>0</v>
      </c>
      <c r="AC11">
        <v>0</v>
      </c>
      <c r="AD11">
        <v>1</v>
      </c>
      <c r="AE11">
        <v>0</v>
      </c>
      <c r="AG11">
        <v>1.44</v>
      </c>
      <c r="AH11">
        <v>2</v>
      </c>
      <c r="AI11">
        <v>24182333</v>
      </c>
      <c r="AJ11">
        <v>9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ROW(Source!A27)</f>
        <v>27</v>
      </c>
      <c r="B12">
        <v>24182337</v>
      </c>
      <c r="C12">
        <v>24182330</v>
      </c>
      <c r="D12">
        <v>19931181</v>
      </c>
      <c r="E12">
        <v>1</v>
      </c>
      <c r="F12">
        <v>1</v>
      </c>
      <c r="G12">
        <v>1</v>
      </c>
      <c r="H12">
        <v>3</v>
      </c>
      <c r="I12" t="s">
        <v>746</v>
      </c>
      <c r="J12" t="s">
        <v>747</v>
      </c>
      <c r="K12" t="s">
        <v>748</v>
      </c>
      <c r="L12">
        <v>1348</v>
      </c>
      <c r="N12">
        <v>1009</v>
      </c>
      <c r="O12" t="s">
        <v>144</v>
      </c>
      <c r="P12" t="s">
        <v>144</v>
      </c>
      <c r="Q12">
        <v>1000</v>
      </c>
      <c r="X12">
        <v>5.2</v>
      </c>
      <c r="Y12">
        <v>0</v>
      </c>
      <c r="Z12">
        <v>0</v>
      </c>
      <c r="AA12">
        <v>0</v>
      </c>
      <c r="AB12">
        <v>0</v>
      </c>
      <c r="AC12">
        <v>1</v>
      </c>
      <c r="AD12">
        <v>0</v>
      </c>
      <c r="AE12">
        <v>0</v>
      </c>
      <c r="AG12">
        <v>5.2</v>
      </c>
      <c r="AH12">
        <v>3</v>
      </c>
      <c r="AI12">
        <v>-1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ROW(Source!A28)</f>
        <v>28</v>
      </c>
      <c r="B13">
        <v>24182341</v>
      </c>
      <c r="C13">
        <v>24182338</v>
      </c>
      <c r="D13">
        <v>9914874</v>
      </c>
      <c r="E13">
        <v>1</v>
      </c>
      <c r="F13">
        <v>1</v>
      </c>
      <c r="G13">
        <v>1</v>
      </c>
      <c r="H13">
        <v>1</v>
      </c>
      <c r="I13" t="s">
        <v>417</v>
      </c>
      <c r="K13" t="s">
        <v>418</v>
      </c>
      <c r="L13">
        <v>1191</v>
      </c>
      <c r="N13">
        <v>1013</v>
      </c>
      <c r="O13" t="s">
        <v>419</v>
      </c>
      <c r="P13" t="s">
        <v>419</v>
      </c>
      <c r="Q13">
        <v>1</v>
      </c>
      <c r="X13">
        <v>3.77</v>
      </c>
      <c r="Y13">
        <v>0</v>
      </c>
      <c r="Z13">
        <v>0</v>
      </c>
      <c r="AA13">
        <v>0</v>
      </c>
      <c r="AB13">
        <v>7.58</v>
      </c>
      <c r="AC13">
        <v>0</v>
      </c>
      <c r="AD13">
        <v>1</v>
      </c>
      <c r="AE13">
        <v>1</v>
      </c>
      <c r="AG13">
        <v>3.77</v>
      </c>
      <c r="AH13">
        <v>2</v>
      </c>
      <c r="AI13">
        <v>24182339</v>
      </c>
      <c r="AJ13">
        <v>10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ROW(Source!A28)</f>
        <v>28</v>
      </c>
      <c r="B14">
        <v>24182342</v>
      </c>
      <c r="C14">
        <v>24182338</v>
      </c>
      <c r="D14">
        <v>121548</v>
      </c>
      <c r="E14">
        <v>1</v>
      </c>
      <c r="F14">
        <v>1</v>
      </c>
      <c r="G14">
        <v>1</v>
      </c>
      <c r="H14">
        <v>1</v>
      </c>
      <c r="I14" t="s">
        <v>28</v>
      </c>
      <c r="K14" t="s">
        <v>420</v>
      </c>
      <c r="L14">
        <v>608254</v>
      </c>
      <c r="N14">
        <v>1013</v>
      </c>
      <c r="O14" t="s">
        <v>421</v>
      </c>
      <c r="P14" t="s">
        <v>421</v>
      </c>
      <c r="Q14">
        <v>1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2</v>
      </c>
      <c r="AG14">
        <v>0</v>
      </c>
      <c r="AH14">
        <v>2</v>
      </c>
      <c r="AI14">
        <v>24182340</v>
      </c>
      <c r="AJ14">
        <v>11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ROW(Source!A28)</f>
        <v>28</v>
      </c>
      <c r="B15">
        <v>24182343</v>
      </c>
      <c r="C15">
        <v>24182338</v>
      </c>
      <c r="D15">
        <v>19931181</v>
      </c>
      <c r="E15">
        <v>1</v>
      </c>
      <c r="F15">
        <v>1</v>
      </c>
      <c r="G15">
        <v>1</v>
      </c>
      <c r="H15">
        <v>3</v>
      </c>
      <c r="I15" t="s">
        <v>746</v>
      </c>
      <c r="J15" t="s">
        <v>747</v>
      </c>
      <c r="K15" t="s">
        <v>748</v>
      </c>
      <c r="L15">
        <v>1348</v>
      </c>
      <c r="N15">
        <v>1009</v>
      </c>
      <c r="O15" t="s">
        <v>144</v>
      </c>
      <c r="P15" t="s">
        <v>144</v>
      </c>
      <c r="Q15">
        <v>1000</v>
      </c>
      <c r="X15">
        <v>0.11</v>
      </c>
      <c r="Y15">
        <v>0</v>
      </c>
      <c r="Z15">
        <v>0</v>
      </c>
      <c r="AA15">
        <v>0</v>
      </c>
      <c r="AB15">
        <v>0</v>
      </c>
      <c r="AC15">
        <v>1</v>
      </c>
      <c r="AD15">
        <v>0</v>
      </c>
      <c r="AE15">
        <v>0</v>
      </c>
      <c r="AG15">
        <v>0.11</v>
      </c>
      <c r="AH15">
        <v>3</v>
      </c>
      <c r="AI15">
        <v>-1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ROW(Source!A29)</f>
        <v>29</v>
      </c>
      <c r="B16">
        <v>24182350</v>
      </c>
      <c r="C16">
        <v>24182344</v>
      </c>
      <c r="D16">
        <v>9914940</v>
      </c>
      <c r="E16">
        <v>1</v>
      </c>
      <c r="F16">
        <v>1</v>
      </c>
      <c r="G16">
        <v>1</v>
      </c>
      <c r="H16">
        <v>1</v>
      </c>
      <c r="I16" t="s">
        <v>428</v>
      </c>
      <c r="K16" t="s">
        <v>429</v>
      </c>
      <c r="L16">
        <v>1191</v>
      </c>
      <c r="N16">
        <v>1013</v>
      </c>
      <c r="O16" t="s">
        <v>419</v>
      </c>
      <c r="P16" t="s">
        <v>419</v>
      </c>
      <c r="Q16">
        <v>1</v>
      </c>
      <c r="X16">
        <v>74.3</v>
      </c>
      <c r="Y16">
        <v>0</v>
      </c>
      <c r="Z16">
        <v>0</v>
      </c>
      <c r="AA16">
        <v>0</v>
      </c>
      <c r="AB16">
        <v>7.65</v>
      </c>
      <c r="AC16">
        <v>0</v>
      </c>
      <c r="AD16">
        <v>1</v>
      </c>
      <c r="AE16">
        <v>1</v>
      </c>
      <c r="AG16">
        <v>74.3</v>
      </c>
      <c r="AH16">
        <v>2</v>
      </c>
      <c r="AI16">
        <v>24182345</v>
      </c>
      <c r="AJ16">
        <v>12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ROW(Source!A29)</f>
        <v>29</v>
      </c>
      <c r="B17">
        <v>24182351</v>
      </c>
      <c r="C17">
        <v>24182344</v>
      </c>
      <c r="D17">
        <v>121548</v>
      </c>
      <c r="E17">
        <v>1</v>
      </c>
      <c r="F17">
        <v>1</v>
      </c>
      <c r="G17">
        <v>1</v>
      </c>
      <c r="H17">
        <v>1</v>
      </c>
      <c r="I17" t="s">
        <v>28</v>
      </c>
      <c r="K17" t="s">
        <v>420</v>
      </c>
      <c r="L17">
        <v>608254</v>
      </c>
      <c r="N17">
        <v>1013</v>
      </c>
      <c r="O17" t="s">
        <v>421</v>
      </c>
      <c r="P17" t="s">
        <v>421</v>
      </c>
      <c r="Q17">
        <v>1</v>
      </c>
      <c r="X17">
        <v>1.99</v>
      </c>
      <c r="Y17">
        <v>0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2</v>
      </c>
      <c r="AG17">
        <v>1.99</v>
      </c>
      <c r="AH17">
        <v>2</v>
      </c>
      <c r="AI17">
        <v>24182346</v>
      </c>
      <c r="AJ17">
        <v>13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ROW(Source!A29)</f>
        <v>29</v>
      </c>
      <c r="B18">
        <v>24182352</v>
      </c>
      <c r="C18">
        <v>24182344</v>
      </c>
      <c r="D18">
        <v>19851747</v>
      </c>
      <c r="E18">
        <v>1</v>
      </c>
      <c r="F18">
        <v>1</v>
      </c>
      <c r="G18">
        <v>1</v>
      </c>
      <c r="H18">
        <v>2</v>
      </c>
      <c r="I18" t="s">
        <v>422</v>
      </c>
      <c r="J18" t="s">
        <v>423</v>
      </c>
      <c r="K18" t="s">
        <v>424</v>
      </c>
      <c r="L18">
        <v>1368</v>
      </c>
      <c r="N18">
        <v>1011</v>
      </c>
      <c r="O18" t="s">
        <v>425</v>
      </c>
      <c r="P18" t="s">
        <v>425</v>
      </c>
      <c r="Q18">
        <v>1</v>
      </c>
      <c r="X18">
        <v>0.35</v>
      </c>
      <c r="Y18">
        <v>0</v>
      </c>
      <c r="Z18">
        <v>37.34</v>
      </c>
      <c r="AA18">
        <v>13.12</v>
      </c>
      <c r="AB18">
        <v>0</v>
      </c>
      <c r="AC18">
        <v>0</v>
      </c>
      <c r="AD18">
        <v>1</v>
      </c>
      <c r="AE18">
        <v>0</v>
      </c>
      <c r="AG18">
        <v>0.35</v>
      </c>
      <c r="AH18">
        <v>2</v>
      </c>
      <c r="AI18">
        <v>24182347</v>
      </c>
      <c r="AJ18">
        <v>14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ROW(Source!A29)</f>
        <v>29</v>
      </c>
      <c r="B19">
        <v>24182353</v>
      </c>
      <c r="C19">
        <v>24182344</v>
      </c>
      <c r="D19">
        <v>19851869</v>
      </c>
      <c r="E19">
        <v>1</v>
      </c>
      <c r="F19">
        <v>1</v>
      </c>
      <c r="G19">
        <v>1</v>
      </c>
      <c r="H19">
        <v>2</v>
      </c>
      <c r="I19" t="s">
        <v>430</v>
      </c>
      <c r="J19" t="s">
        <v>431</v>
      </c>
      <c r="K19" t="s">
        <v>432</v>
      </c>
      <c r="L19">
        <v>1368</v>
      </c>
      <c r="N19">
        <v>1011</v>
      </c>
      <c r="O19" t="s">
        <v>425</v>
      </c>
      <c r="P19" t="s">
        <v>425</v>
      </c>
      <c r="Q19">
        <v>1</v>
      </c>
      <c r="X19">
        <v>1.64</v>
      </c>
      <c r="Y19">
        <v>0</v>
      </c>
      <c r="Z19">
        <v>104.34</v>
      </c>
      <c r="AA19">
        <v>9.78</v>
      </c>
      <c r="AB19">
        <v>0</v>
      </c>
      <c r="AC19">
        <v>0</v>
      </c>
      <c r="AD19">
        <v>1</v>
      </c>
      <c r="AE19">
        <v>0</v>
      </c>
      <c r="AG19">
        <v>1.64</v>
      </c>
      <c r="AH19">
        <v>2</v>
      </c>
      <c r="AI19">
        <v>24182348</v>
      </c>
      <c r="AJ19">
        <v>15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ROW(Source!A29)</f>
        <v>29</v>
      </c>
      <c r="B20">
        <v>24182354</v>
      </c>
      <c r="C20">
        <v>24182344</v>
      </c>
      <c r="D20">
        <v>19853286</v>
      </c>
      <c r="E20">
        <v>1</v>
      </c>
      <c r="F20">
        <v>1</v>
      </c>
      <c r="G20">
        <v>1</v>
      </c>
      <c r="H20">
        <v>2</v>
      </c>
      <c r="I20" t="s">
        <v>433</v>
      </c>
      <c r="J20" t="s">
        <v>434</v>
      </c>
      <c r="K20" t="s">
        <v>435</v>
      </c>
      <c r="L20">
        <v>1368</v>
      </c>
      <c r="N20">
        <v>1011</v>
      </c>
      <c r="O20" t="s">
        <v>425</v>
      </c>
      <c r="P20" t="s">
        <v>425</v>
      </c>
      <c r="Q20">
        <v>1</v>
      </c>
      <c r="X20">
        <v>3.28</v>
      </c>
      <c r="Y20">
        <v>0</v>
      </c>
      <c r="Z20">
        <v>2.44</v>
      </c>
      <c r="AA20">
        <v>0</v>
      </c>
      <c r="AB20">
        <v>0</v>
      </c>
      <c r="AC20">
        <v>0</v>
      </c>
      <c r="AD20">
        <v>1</v>
      </c>
      <c r="AE20">
        <v>0</v>
      </c>
      <c r="AG20">
        <v>3.28</v>
      </c>
      <c r="AH20">
        <v>2</v>
      </c>
      <c r="AI20">
        <v>24182349</v>
      </c>
      <c r="AJ20">
        <v>16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ROW(Source!A30)</f>
        <v>30</v>
      </c>
      <c r="B21">
        <v>24182365</v>
      </c>
      <c r="C21">
        <v>24182355</v>
      </c>
      <c r="D21">
        <v>9915089</v>
      </c>
      <c r="E21">
        <v>1</v>
      </c>
      <c r="F21">
        <v>1</v>
      </c>
      <c r="G21">
        <v>1</v>
      </c>
      <c r="H21">
        <v>1</v>
      </c>
      <c r="I21" t="s">
        <v>436</v>
      </c>
      <c r="K21" t="s">
        <v>437</v>
      </c>
      <c r="L21">
        <v>1191</v>
      </c>
      <c r="N21">
        <v>1013</v>
      </c>
      <c r="O21" t="s">
        <v>419</v>
      </c>
      <c r="P21" t="s">
        <v>419</v>
      </c>
      <c r="Q21">
        <v>1</v>
      </c>
      <c r="X21">
        <v>108.36</v>
      </c>
      <c r="Y21">
        <v>0</v>
      </c>
      <c r="Z21">
        <v>0</v>
      </c>
      <c r="AA21">
        <v>0</v>
      </c>
      <c r="AB21">
        <v>9.14</v>
      </c>
      <c r="AC21">
        <v>0</v>
      </c>
      <c r="AD21">
        <v>1</v>
      </c>
      <c r="AE21">
        <v>1</v>
      </c>
      <c r="AF21" t="s">
        <v>54</v>
      </c>
      <c r="AG21">
        <v>86.688</v>
      </c>
      <c r="AH21">
        <v>2</v>
      </c>
      <c r="AI21">
        <v>24182356</v>
      </c>
      <c r="AJ21">
        <v>17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ROW(Source!A30)</f>
        <v>30</v>
      </c>
      <c r="B22">
        <v>24182366</v>
      </c>
      <c r="C22">
        <v>24182355</v>
      </c>
      <c r="D22">
        <v>121548</v>
      </c>
      <c r="E22">
        <v>1</v>
      </c>
      <c r="F22">
        <v>1</v>
      </c>
      <c r="G22">
        <v>1</v>
      </c>
      <c r="H22">
        <v>1</v>
      </c>
      <c r="I22" t="s">
        <v>28</v>
      </c>
      <c r="K22" t="s">
        <v>420</v>
      </c>
      <c r="L22">
        <v>608254</v>
      </c>
      <c r="N22">
        <v>1013</v>
      </c>
      <c r="O22" t="s">
        <v>421</v>
      </c>
      <c r="P22" t="s">
        <v>421</v>
      </c>
      <c r="Q22">
        <v>1</v>
      </c>
      <c r="X22">
        <v>0.25</v>
      </c>
      <c r="Y22">
        <v>0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2</v>
      </c>
      <c r="AF22" t="s">
        <v>54</v>
      </c>
      <c r="AG22">
        <v>0.2</v>
      </c>
      <c r="AH22">
        <v>2</v>
      </c>
      <c r="AI22">
        <v>24182357</v>
      </c>
      <c r="AJ22">
        <v>18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ROW(Source!A30)</f>
        <v>30</v>
      </c>
      <c r="B23">
        <v>24182367</v>
      </c>
      <c r="C23">
        <v>24182355</v>
      </c>
      <c r="D23">
        <v>19851611</v>
      </c>
      <c r="E23">
        <v>1</v>
      </c>
      <c r="F23">
        <v>1</v>
      </c>
      <c r="G23">
        <v>1</v>
      </c>
      <c r="H23">
        <v>2</v>
      </c>
      <c r="I23" t="s">
        <v>438</v>
      </c>
      <c r="J23" t="s">
        <v>439</v>
      </c>
      <c r="K23" t="s">
        <v>440</v>
      </c>
      <c r="L23">
        <v>1368</v>
      </c>
      <c r="N23">
        <v>1011</v>
      </c>
      <c r="O23" t="s">
        <v>425</v>
      </c>
      <c r="P23" t="s">
        <v>425</v>
      </c>
      <c r="Q23">
        <v>1</v>
      </c>
      <c r="X23">
        <v>0.25</v>
      </c>
      <c r="Y23">
        <v>0</v>
      </c>
      <c r="Z23">
        <v>127.66</v>
      </c>
      <c r="AA23">
        <v>13.12</v>
      </c>
      <c r="AB23">
        <v>0</v>
      </c>
      <c r="AC23">
        <v>0</v>
      </c>
      <c r="AD23">
        <v>1</v>
      </c>
      <c r="AE23">
        <v>0</v>
      </c>
      <c r="AF23" t="s">
        <v>54</v>
      </c>
      <c r="AG23">
        <v>0.2</v>
      </c>
      <c r="AH23">
        <v>2</v>
      </c>
      <c r="AI23">
        <v>24182358</v>
      </c>
      <c r="AJ23">
        <v>19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ROW(Source!A30)</f>
        <v>30</v>
      </c>
      <c r="B24">
        <v>24182368</v>
      </c>
      <c r="C24">
        <v>24182355</v>
      </c>
      <c r="D24">
        <v>19851712</v>
      </c>
      <c r="E24">
        <v>1</v>
      </c>
      <c r="F24">
        <v>1</v>
      </c>
      <c r="G24">
        <v>1</v>
      </c>
      <c r="H24">
        <v>2</v>
      </c>
      <c r="I24" t="s">
        <v>441</v>
      </c>
      <c r="J24" t="s">
        <v>442</v>
      </c>
      <c r="K24" t="s">
        <v>443</v>
      </c>
      <c r="L24">
        <v>1368</v>
      </c>
      <c r="N24">
        <v>1011</v>
      </c>
      <c r="O24" t="s">
        <v>425</v>
      </c>
      <c r="P24" t="s">
        <v>425</v>
      </c>
      <c r="Q24">
        <v>1</v>
      </c>
      <c r="X24">
        <v>16.2</v>
      </c>
      <c r="Y24">
        <v>0</v>
      </c>
      <c r="Z24">
        <v>11.64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54</v>
      </c>
      <c r="AG24">
        <v>12.96</v>
      </c>
      <c r="AH24">
        <v>2</v>
      </c>
      <c r="AI24">
        <v>24182359</v>
      </c>
      <c r="AJ24">
        <v>20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ROW(Source!A30)</f>
        <v>30</v>
      </c>
      <c r="B25">
        <v>24182369</v>
      </c>
      <c r="C25">
        <v>24182355</v>
      </c>
      <c r="D25">
        <v>19853256</v>
      </c>
      <c r="E25">
        <v>1</v>
      </c>
      <c r="F25">
        <v>1</v>
      </c>
      <c r="G25">
        <v>1</v>
      </c>
      <c r="H25">
        <v>2</v>
      </c>
      <c r="I25" t="s">
        <v>444</v>
      </c>
      <c r="J25" t="s">
        <v>445</v>
      </c>
      <c r="K25" t="s">
        <v>446</v>
      </c>
      <c r="L25">
        <v>1368</v>
      </c>
      <c r="N25">
        <v>1011</v>
      </c>
      <c r="O25" t="s">
        <v>425</v>
      </c>
      <c r="P25" t="s">
        <v>425</v>
      </c>
      <c r="Q25">
        <v>1</v>
      </c>
      <c r="X25">
        <v>3.54</v>
      </c>
      <c r="Y25">
        <v>0</v>
      </c>
      <c r="Z25">
        <v>2.44</v>
      </c>
      <c r="AA25">
        <v>0</v>
      </c>
      <c r="AB25">
        <v>0</v>
      </c>
      <c r="AC25">
        <v>0</v>
      </c>
      <c r="AD25">
        <v>1</v>
      </c>
      <c r="AE25">
        <v>0</v>
      </c>
      <c r="AF25" t="s">
        <v>54</v>
      </c>
      <c r="AG25">
        <v>2.8320000000000003</v>
      </c>
      <c r="AH25">
        <v>2</v>
      </c>
      <c r="AI25">
        <v>24182360</v>
      </c>
      <c r="AJ25">
        <v>21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>
        <f>ROW(Source!A30)</f>
        <v>30</v>
      </c>
      <c r="B26">
        <v>24182370</v>
      </c>
      <c r="C26">
        <v>24182355</v>
      </c>
      <c r="D26">
        <v>19853649</v>
      </c>
      <c r="E26">
        <v>1</v>
      </c>
      <c r="F26">
        <v>1</v>
      </c>
      <c r="G26">
        <v>1</v>
      </c>
      <c r="H26">
        <v>2</v>
      </c>
      <c r="I26" t="s">
        <v>447</v>
      </c>
      <c r="J26" t="s">
        <v>448</v>
      </c>
      <c r="K26" t="s">
        <v>449</v>
      </c>
      <c r="L26">
        <v>1368</v>
      </c>
      <c r="N26">
        <v>1011</v>
      </c>
      <c r="O26" t="s">
        <v>425</v>
      </c>
      <c r="P26" t="s">
        <v>425</v>
      </c>
      <c r="Q26">
        <v>1</v>
      </c>
      <c r="X26">
        <v>0.14</v>
      </c>
      <c r="Y26">
        <v>0</v>
      </c>
      <c r="Z26">
        <v>80.75</v>
      </c>
      <c r="AA26">
        <v>0</v>
      </c>
      <c r="AB26">
        <v>0</v>
      </c>
      <c r="AC26">
        <v>0</v>
      </c>
      <c r="AD26">
        <v>1</v>
      </c>
      <c r="AE26">
        <v>0</v>
      </c>
      <c r="AF26" t="s">
        <v>54</v>
      </c>
      <c r="AG26">
        <v>0.11200000000000002</v>
      </c>
      <c r="AH26">
        <v>2</v>
      </c>
      <c r="AI26">
        <v>24182361</v>
      </c>
      <c r="AJ26">
        <v>22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>
        <f>ROW(Source!A30)</f>
        <v>30</v>
      </c>
      <c r="B27">
        <v>24182371</v>
      </c>
      <c r="C27">
        <v>24182355</v>
      </c>
      <c r="D27">
        <v>19880642</v>
      </c>
      <c r="E27">
        <v>1</v>
      </c>
      <c r="F27">
        <v>1</v>
      </c>
      <c r="G27">
        <v>1</v>
      </c>
      <c r="H27">
        <v>3</v>
      </c>
      <c r="I27" t="s">
        <v>450</v>
      </c>
      <c r="J27" t="s">
        <v>451</v>
      </c>
      <c r="K27" t="s">
        <v>452</v>
      </c>
      <c r="L27">
        <v>1301</v>
      </c>
      <c r="N27">
        <v>1003</v>
      </c>
      <c r="O27" t="s">
        <v>258</v>
      </c>
      <c r="P27" t="s">
        <v>258</v>
      </c>
      <c r="Q27">
        <v>1</v>
      </c>
      <c r="X27">
        <v>1050</v>
      </c>
      <c r="Y27">
        <v>11.9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F27" t="s">
        <v>53</v>
      </c>
      <c r="AG27">
        <v>0</v>
      </c>
      <c r="AH27">
        <v>2</v>
      </c>
      <c r="AI27">
        <v>24182362</v>
      </c>
      <c r="AJ27">
        <v>23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>
        <f>ROW(Source!A30)</f>
        <v>30</v>
      </c>
      <c r="B28">
        <v>24182372</v>
      </c>
      <c r="C28">
        <v>24182355</v>
      </c>
      <c r="D28">
        <v>19880643</v>
      </c>
      <c r="E28">
        <v>1</v>
      </c>
      <c r="F28">
        <v>1</v>
      </c>
      <c r="G28">
        <v>1</v>
      </c>
      <c r="H28">
        <v>3</v>
      </c>
      <c r="I28" t="s">
        <v>453</v>
      </c>
      <c r="J28" t="s">
        <v>454</v>
      </c>
      <c r="K28" t="s">
        <v>455</v>
      </c>
      <c r="L28">
        <v>1301</v>
      </c>
      <c r="N28">
        <v>1003</v>
      </c>
      <c r="O28" t="s">
        <v>258</v>
      </c>
      <c r="P28" t="s">
        <v>258</v>
      </c>
      <c r="Q28">
        <v>1</v>
      </c>
      <c r="X28">
        <v>100</v>
      </c>
      <c r="Y28">
        <v>5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53</v>
      </c>
      <c r="AG28">
        <v>0</v>
      </c>
      <c r="AH28">
        <v>2</v>
      </c>
      <c r="AI28">
        <v>24182363</v>
      </c>
      <c r="AJ28">
        <v>24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>
        <f>ROW(Source!A30)</f>
        <v>30</v>
      </c>
      <c r="B29">
        <v>24182373</v>
      </c>
      <c r="C29">
        <v>24182355</v>
      </c>
      <c r="D29">
        <v>19880644</v>
      </c>
      <c r="E29">
        <v>1</v>
      </c>
      <c r="F29">
        <v>1</v>
      </c>
      <c r="G29">
        <v>1</v>
      </c>
      <c r="H29">
        <v>3</v>
      </c>
      <c r="I29" t="s">
        <v>749</v>
      </c>
      <c r="J29" t="s">
        <v>750</v>
      </c>
      <c r="K29" t="s">
        <v>751</v>
      </c>
      <c r="L29">
        <v>1301</v>
      </c>
      <c r="N29">
        <v>1003</v>
      </c>
      <c r="O29" t="s">
        <v>258</v>
      </c>
      <c r="P29" t="s">
        <v>258</v>
      </c>
      <c r="Q29">
        <v>1</v>
      </c>
      <c r="X29">
        <v>0</v>
      </c>
      <c r="Y29">
        <v>6.34</v>
      </c>
      <c r="Z29">
        <v>0</v>
      </c>
      <c r="AA29">
        <v>0</v>
      </c>
      <c r="AB29">
        <v>0</v>
      </c>
      <c r="AC29">
        <v>1</v>
      </c>
      <c r="AD29">
        <v>0</v>
      </c>
      <c r="AE29">
        <v>0</v>
      </c>
      <c r="AF29" t="s">
        <v>53</v>
      </c>
      <c r="AG29">
        <v>0</v>
      </c>
      <c r="AH29">
        <v>3</v>
      </c>
      <c r="AI29">
        <v>-1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>
        <f>ROW(Source!A30)</f>
        <v>30</v>
      </c>
      <c r="B30">
        <v>24182374</v>
      </c>
      <c r="C30">
        <v>24182355</v>
      </c>
      <c r="D30">
        <v>19880645</v>
      </c>
      <c r="E30">
        <v>1</v>
      </c>
      <c r="F30">
        <v>1</v>
      </c>
      <c r="G30">
        <v>1</v>
      </c>
      <c r="H30">
        <v>3</v>
      </c>
      <c r="I30" t="s">
        <v>456</v>
      </c>
      <c r="J30" t="s">
        <v>457</v>
      </c>
      <c r="K30" t="s">
        <v>458</v>
      </c>
      <c r="L30">
        <v>1354</v>
      </c>
      <c r="N30">
        <v>1010</v>
      </c>
      <c r="O30" t="s">
        <v>195</v>
      </c>
      <c r="P30" t="s">
        <v>195</v>
      </c>
      <c r="Q30">
        <v>1</v>
      </c>
      <c r="X30">
        <v>70</v>
      </c>
      <c r="Y30">
        <v>4.1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53</v>
      </c>
      <c r="AG30">
        <v>0</v>
      </c>
      <c r="AH30">
        <v>2</v>
      </c>
      <c r="AI30">
        <v>24182364</v>
      </c>
      <c r="AJ30">
        <v>25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>
        <f>ROW(Source!A31)</f>
        <v>31</v>
      </c>
      <c r="B31">
        <v>24182379</v>
      </c>
      <c r="C31">
        <v>24182375</v>
      </c>
      <c r="D31">
        <v>9928529</v>
      </c>
      <c r="E31">
        <v>1</v>
      </c>
      <c r="F31">
        <v>1</v>
      </c>
      <c r="G31">
        <v>1</v>
      </c>
      <c r="H31">
        <v>1</v>
      </c>
      <c r="I31" t="s">
        <v>459</v>
      </c>
      <c r="K31" t="s">
        <v>460</v>
      </c>
      <c r="L31">
        <v>1191</v>
      </c>
      <c r="N31">
        <v>1013</v>
      </c>
      <c r="O31" t="s">
        <v>419</v>
      </c>
      <c r="P31" t="s">
        <v>419</v>
      </c>
      <c r="Q31">
        <v>1</v>
      </c>
      <c r="X31">
        <v>103.91</v>
      </c>
      <c r="Y31">
        <v>0</v>
      </c>
      <c r="Z31">
        <v>0</v>
      </c>
      <c r="AA31">
        <v>0</v>
      </c>
      <c r="AB31">
        <v>7.86</v>
      </c>
      <c r="AC31">
        <v>0</v>
      </c>
      <c r="AD31">
        <v>1</v>
      </c>
      <c r="AE31">
        <v>1</v>
      </c>
      <c r="AG31">
        <v>103.91</v>
      </c>
      <c r="AH31">
        <v>2</v>
      </c>
      <c r="AI31">
        <v>24182376</v>
      </c>
      <c r="AJ31">
        <v>26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ht="12.75">
      <c r="A32">
        <f>ROW(Source!A31)</f>
        <v>31</v>
      </c>
      <c r="B32">
        <v>24182380</v>
      </c>
      <c r="C32">
        <v>24182375</v>
      </c>
      <c r="D32">
        <v>121548</v>
      </c>
      <c r="E32">
        <v>1</v>
      </c>
      <c r="F32">
        <v>1</v>
      </c>
      <c r="G32">
        <v>1</v>
      </c>
      <c r="H32">
        <v>1</v>
      </c>
      <c r="I32" t="s">
        <v>28</v>
      </c>
      <c r="K32" t="s">
        <v>420</v>
      </c>
      <c r="L32">
        <v>608254</v>
      </c>
      <c r="N32">
        <v>1013</v>
      </c>
      <c r="O32" t="s">
        <v>421</v>
      </c>
      <c r="P32" t="s">
        <v>421</v>
      </c>
      <c r="Q32">
        <v>1</v>
      </c>
      <c r="X32">
        <v>7.74</v>
      </c>
      <c r="Y32">
        <v>0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2</v>
      </c>
      <c r="AG32">
        <v>7.74</v>
      </c>
      <c r="AH32">
        <v>2</v>
      </c>
      <c r="AI32">
        <v>24182377</v>
      </c>
      <c r="AJ32">
        <v>27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ht="12.75">
      <c r="A33">
        <f>ROW(Source!A31)</f>
        <v>31</v>
      </c>
      <c r="B33">
        <v>24182381</v>
      </c>
      <c r="C33">
        <v>24182375</v>
      </c>
      <c r="D33">
        <v>19851747</v>
      </c>
      <c r="E33">
        <v>1</v>
      </c>
      <c r="F33">
        <v>1</v>
      </c>
      <c r="G33">
        <v>1</v>
      </c>
      <c r="H33">
        <v>2</v>
      </c>
      <c r="I33" t="s">
        <v>422</v>
      </c>
      <c r="J33" t="s">
        <v>423</v>
      </c>
      <c r="K33" t="s">
        <v>424</v>
      </c>
      <c r="L33">
        <v>1368</v>
      </c>
      <c r="N33">
        <v>1011</v>
      </c>
      <c r="O33" t="s">
        <v>425</v>
      </c>
      <c r="P33" t="s">
        <v>425</v>
      </c>
      <c r="Q33">
        <v>1</v>
      </c>
      <c r="X33">
        <v>7.74</v>
      </c>
      <c r="Y33">
        <v>0</v>
      </c>
      <c r="Z33">
        <v>37.34</v>
      </c>
      <c r="AA33">
        <v>13.12</v>
      </c>
      <c r="AB33">
        <v>0</v>
      </c>
      <c r="AC33">
        <v>0</v>
      </c>
      <c r="AD33">
        <v>1</v>
      </c>
      <c r="AE33">
        <v>0</v>
      </c>
      <c r="AG33">
        <v>7.74</v>
      </c>
      <c r="AH33">
        <v>2</v>
      </c>
      <c r="AI33">
        <v>24182378</v>
      </c>
      <c r="AJ33">
        <v>28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ht="12.75">
      <c r="A34">
        <f>ROW(Source!A32)</f>
        <v>32</v>
      </c>
      <c r="B34">
        <v>24182386</v>
      </c>
      <c r="C34">
        <v>24182382</v>
      </c>
      <c r="D34">
        <v>9928529</v>
      </c>
      <c r="E34">
        <v>1</v>
      </c>
      <c r="F34">
        <v>1</v>
      </c>
      <c r="G34">
        <v>1</v>
      </c>
      <c r="H34">
        <v>1</v>
      </c>
      <c r="I34" t="s">
        <v>459</v>
      </c>
      <c r="K34" t="s">
        <v>460</v>
      </c>
      <c r="L34">
        <v>1191</v>
      </c>
      <c r="N34">
        <v>1013</v>
      </c>
      <c r="O34" t="s">
        <v>419</v>
      </c>
      <c r="P34" t="s">
        <v>419</v>
      </c>
      <c r="Q34">
        <v>1</v>
      </c>
      <c r="X34">
        <v>188.54</v>
      </c>
      <c r="Y34">
        <v>0</v>
      </c>
      <c r="Z34">
        <v>0</v>
      </c>
      <c r="AA34">
        <v>0</v>
      </c>
      <c r="AB34">
        <v>7.86</v>
      </c>
      <c r="AC34">
        <v>0</v>
      </c>
      <c r="AD34">
        <v>1</v>
      </c>
      <c r="AE34">
        <v>1</v>
      </c>
      <c r="AG34">
        <v>188.54</v>
      </c>
      <c r="AH34">
        <v>2</v>
      </c>
      <c r="AI34">
        <v>24182383</v>
      </c>
      <c r="AJ34">
        <v>29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ht="12.75">
      <c r="A35">
        <f>ROW(Source!A32)</f>
        <v>32</v>
      </c>
      <c r="B35">
        <v>24182387</v>
      </c>
      <c r="C35">
        <v>24182382</v>
      </c>
      <c r="D35">
        <v>121548</v>
      </c>
      <c r="E35">
        <v>1</v>
      </c>
      <c r="F35">
        <v>1</v>
      </c>
      <c r="G35">
        <v>1</v>
      </c>
      <c r="H35">
        <v>1</v>
      </c>
      <c r="I35" t="s">
        <v>28</v>
      </c>
      <c r="K35" t="s">
        <v>420</v>
      </c>
      <c r="L35">
        <v>608254</v>
      </c>
      <c r="N35">
        <v>1013</v>
      </c>
      <c r="O35" t="s">
        <v>421</v>
      </c>
      <c r="P35" t="s">
        <v>421</v>
      </c>
      <c r="Q35">
        <v>1</v>
      </c>
      <c r="X35">
        <v>7.74</v>
      </c>
      <c r="Y35">
        <v>0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2</v>
      </c>
      <c r="AG35">
        <v>7.74</v>
      </c>
      <c r="AH35">
        <v>2</v>
      </c>
      <c r="AI35">
        <v>24182384</v>
      </c>
      <c r="AJ35">
        <v>30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ht="12.75">
      <c r="A36">
        <f>ROW(Source!A32)</f>
        <v>32</v>
      </c>
      <c r="B36">
        <v>24182388</v>
      </c>
      <c r="C36">
        <v>24182382</v>
      </c>
      <c r="D36">
        <v>19851747</v>
      </c>
      <c r="E36">
        <v>1</v>
      </c>
      <c r="F36">
        <v>1</v>
      </c>
      <c r="G36">
        <v>1</v>
      </c>
      <c r="H36">
        <v>2</v>
      </c>
      <c r="I36" t="s">
        <v>422</v>
      </c>
      <c r="J36" t="s">
        <v>423</v>
      </c>
      <c r="K36" t="s">
        <v>424</v>
      </c>
      <c r="L36">
        <v>1368</v>
      </c>
      <c r="N36">
        <v>1011</v>
      </c>
      <c r="O36" t="s">
        <v>425</v>
      </c>
      <c r="P36" t="s">
        <v>425</v>
      </c>
      <c r="Q36">
        <v>1</v>
      </c>
      <c r="X36">
        <v>7.74</v>
      </c>
      <c r="Y36">
        <v>0</v>
      </c>
      <c r="Z36">
        <v>37.34</v>
      </c>
      <c r="AA36">
        <v>13.12</v>
      </c>
      <c r="AB36">
        <v>0</v>
      </c>
      <c r="AC36">
        <v>0</v>
      </c>
      <c r="AD36">
        <v>1</v>
      </c>
      <c r="AE36">
        <v>0</v>
      </c>
      <c r="AG36">
        <v>7.74</v>
      </c>
      <c r="AH36">
        <v>2</v>
      </c>
      <c r="AI36">
        <v>24182385</v>
      </c>
      <c r="AJ36">
        <v>31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ht="12.75">
      <c r="A37">
        <f>ROW(Source!A33)</f>
        <v>33</v>
      </c>
      <c r="B37">
        <v>24182393</v>
      </c>
      <c r="C37">
        <v>24182389</v>
      </c>
      <c r="D37">
        <v>10019317</v>
      </c>
      <c r="E37">
        <v>1</v>
      </c>
      <c r="F37">
        <v>1</v>
      </c>
      <c r="G37">
        <v>1</v>
      </c>
      <c r="H37">
        <v>1</v>
      </c>
      <c r="I37" t="s">
        <v>461</v>
      </c>
      <c r="K37" t="s">
        <v>462</v>
      </c>
      <c r="L37">
        <v>1476</v>
      </c>
      <c r="N37">
        <v>1013</v>
      </c>
      <c r="O37" t="s">
        <v>463</v>
      </c>
      <c r="P37" t="s">
        <v>464</v>
      </c>
      <c r="Q37">
        <v>1</v>
      </c>
      <c r="X37">
        <v>1.03</v>
      </c>
      <c r="Y37">
        <v>0</v>
      </c>
      <c r="Z37">
        <v>0</v>
      </c>
      <c r="AA37">
        <v>0</v>
      </c>
      <c r="AB37">
        <v>6.99</v>
      </c>
      <c r="AC37">
        <v>0</v>
      </c>
      <c r="AD37">
        <v>1</v>
      </c>
      <c r="AE37">
        <v>1</v>
      </c>
      <c r="AG37">
        <v>1.03</v>
      </c>
      <c r="AH37">
        <v>2</v>
      </c>
      <c r="AI37">
        <v>24182390</v>
      </c>
      <c r="AJ37">
        <v>32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ht="12.75">
      <c r="A38">
        <f>ROW(Source!A33)</f>
        <v>33</v>
      </c>
      <c r="B38">
        <v>24182394</v>
      </c>
      <c r="C38">
        <v>24182389</v>
      </c>
      <c r="D38">
        <v>121548</v>
      </c>
      <c r="E38">
        <v>1</v>
      </c>
      <c r="F38">
        <v>1</v>
      </c>
      <c r="G38">
        <v>1</v>
      </c>
      <c r="H38">
        <v>1</v>
      </c>
      <c r="I38" t="s">
        <v>28</v>
      </c>
      <c r="K38" t="s">
        <v>420</v>
      </c>
      <c r="L38">
        <v>608254</v>
      </c>
      <c r="N38">
        <v>1013</v>
      </c>
      <c r="O38" t="s">
        <v>421</v>
      </c>
      <c r="P38" t="s">
        <v>421</v>
      </c>
      <c r="Q38">
        <v>1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2</v>
      </c>
      <c r="AG38">
        <v>0</v>
      </c>
      <c r="AH38">
        <v>2</v>
      </c>
      <c r="AI38">
        <v>24182391</v>
      </c>
      <c r="AJ38">
        <v>33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ht="12.75">
      <c r="A39">
        <f>ROW(Source!A33)</f>
        <v>33</v>
      </c>
      <c r="B39">
        <v>24182395</v>
      </c>
      <c r="C39">
        <v>24182389</v>
      </c>
      <c r="D39">
        <v>19860435</v>
      </c>
      <c r="E39">
        <v>1</v>
      </c>
      <c r="F39">
        <v>1</v>
      </c>
      <c r="G39">
        <v>1</v>
      </c>
      <c r="H39">
        <v>3</v>
      </c>
      <c r="I39" t="s">
        <v>465</v>
      </c>
      <c r="J39" t="s">
        <v>466</v>
      </c>
      <c r="K39" t="s">
        <v>467</v>
      </c>
      <c r="L39">
        <v>1354</v>
      </c>
      <c r="N39">
        <v>1010</v>
      </c>
      <c r="O39" t="s">
        <v>195</v>
      </c>
      <c r="P39" t="s">
        <v>195</v>
      </c>
      <c r="Q39">
        <v>1</v>
      </c>
      <c r="X39">
        <v>20</v>
      </c>
      <c r="Y39">
        <v>0.86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G39">
        <v>20</v>
      </c>
      <c r="AH39">
        <v>2</v>
      </c>
      <c r="AI39">
        <v>24182392</v>
      </c>
      <c r="AJ39">
        <v>34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ht="12.75">
      <c r="A40">
        <f>ROW(Source!A34)</f>
        <v>34</v>
      </c>
      <c r="B40">
        <v>24182400</v>
      </c>
      <c r="C40">
        <v>24182396</v>
      </c>
      <c r="D40">
        <v>10019317</v>
      </c>
      <c r="E40">
        <v>1</v>
      </c>
      <c r="F40">
        <v>1</v>
      </c>
      <c r="G40">
        <v>1</v>
      </c>
      <c r="H40">
        <v>1</v>
      </c>
      <c r="I40" t="s">
        <v>461</v>
      </c>
      <c r="K40" t="s">
        <v>462</v>
      </c>
      <c r="L40">
        <v>1476</v>
      </c>
      <c r="N40">
        <v>1013</v>
      </c>
      <c r="O40" t="s">
        <v>463</v>
      </c>
      <c r="P40" t="s">
        <v>464</v>
      </c>
      <c r="Q40">
        <v>1</v>
      </c>
      <c r="X40">
        <v>0.5777</v>
      </c>
      <c r="Y40">
        <v>0</v>
      </c>
      <c r="Z40">
        <v>0</v>
      </c>
      <c r="AA40">
        <v>0</v>
      </c>
      <c r="AB40">
        <v>6.99</v>
      </c>
      <c r="AC40">
        <v>0</v>
      </c>
      <c r="AD40">
        <v>1</v>
      </c>
      <c r="AE40">
        <v>1</v>
      </c>
      <c r="AG40">
        <v>0.5777</v>
      </c>
      <c r="AH40">
        <v>2</v>
      </c>
      <c r="AI40">
        <v>24182397</v>
      </c>
      <c r="AJ40">
        <v>35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ht="12.75">
      <c r="A41">
        <f>ROW(Source!A34)</f>
        <v>34</v>
      </c>
      <c r="B41">
        <v>24182401</v>
      </c>
      <c r="C41">
        <v>24182396</v>
      </c>
      <c r="D41">
        <v>121548</v>
      </c>
      <c r="E41">
        <v>1</v>
      </c>
      <c r="F41">
        <v>1</v>
      </c>
      <c r="G41">
        <v>1</v>
      </c>
      <c r="H41">
        <v>1</v>
      </c>
      <c r="I41" t="s">
        <v>28</v>
      </c>
      <c r="K41" t="s">
        <v>420</v>
      </c>
      <c r="L41">
        <v>608254</v>
      </c>
      <c r="N41">
        <v>1013</v>
      </c>
      <c r="O41" t="s">
        <v>421</v>
      </c>
      <c r="P41" t="s">
        <v>421</v>
      </c>
      <c r="Q41">
        <v>1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2</v>
      </c>
      <c r="AG41">
        <v>0</v>
      </c>
      <c r="AH41">
        <v>2</v>
      </c>
      <c r="AI41">
        <v>24182398</v>
      </c>
      <c r="AJ41">
        <v>36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ht="12.75">
      <c r="A42">
        <f>ROW(Source!A34)</f>
        <v>34</v>
      </c>
      <c r="B42">
        <v>24182402</v>
      </c>
      <c r="C42">
        <v>24182396</v>
      </c>
      <c r="D42">
        <v>19853656</v>
      </c>
      <c r="E42">
        <v>1</v>
      </c>
      <c r="F42">
        <v>1</v>
      </c>
      <c r="G42">
        <v>1</v>
      </c>
      <c r="H42">
        <v>2</v>
      </c>
      <c r="I42" t="s">
        <v>468</v>
      </c>
      <c r="J42" t="s">
        <v>469</v>
      </c>
      <c r="K42" t="s">
        <v>470</v>
      </c>
      <c r="L42">
        <v>1368</v>
      </c>
      <c r="N42">
        <v>1011</v>
      </c>
      <c r="O42" t="s">
        <v>425</v>
      </c>
      <c r="P42" t="s">
        <v>425</v>
      </c>
      <c r="Q42">
        <v>1</v>
      </c>
      <c r="X42">
        <v>0.29</v>
      </c>
      <c r="Y42">
        <v>0</v>
      </c>
      <c r="Z42">
        <v>110.68</v>
      </c>
      <c r="AA42">
        <v>0</v>
      </c>
      <c r="AB42">
        <v>0</v>
      </c>
      <c r="AC42">
        <v>0</v>
      </c>
      <c r="AD42">
        <v>1</v>
      </c>
      <c r="AE42">
        <v>0</v>
      </c>
      <c r="AG42">
        <v>0.29</v>
      </c>
      <c r="AH42">
        <v>2</v>
      </c>
      <c r="AI42">
        <v>24182399</v>
      </c>
      <c r="AJ42">
        <v>37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ht="12.75">
      <c r="A43">
        <f>ROW(Source!A37)</f>
        <v>37</v>
      </c>
      <c r="B43">
        <v>24182426</v>
      </c>
      <c r="C43">
        <v>24182405</v>
      </c>
      <c r="D43">
        <v>9915060</v>
      </c>
      <c r="E43">
        <v>1</v>
      </c>
      <c r="F43">
        <v>1</v>
      </c>
      <c r="G43">
        <v>1</v>
      </c>
      <c r="H43">
        <v>1</v>
      </c>
      <c r="I43" t="s">
        <v>471</v>
      </c>
      <c r="K43" t="s">
        <v>472</v>
      </c>
      <c r="L43">
        <v>1191</v>
      </c>
      <c r="N43">
        <v>1013</v>
      </c>
      <c r="O43" t="s">
        <v>419</v>
      </c>
      <c r="P43" t="s">
        <v>419</v>
      </c>
      <c r="Q43">
        <v>1</v>
      </c>
      <c r="X43">
        <v>71</v>
      </c>
      <c r="Y43">
        <v>0</v>
      </c>
      <c r="Z43">
        <v>0</v>
      </c>
      <c r="AA43">
        <v>0</v>
      </c>
      <c r="AB43">
        <v>8.82</v>
      </c>
      <c r="AC43">
        <v>0</v>
      </c>
      <c r="AD43">
        <v>1</v>
      </c>
      <c r="AE43">
        <v>1</v>
      </c>
      <c r="AF43" t="s">
        <v>100</v>
      </c>
      <c r="AG43">
        <v>81.64999999999999</v>
      </c>
      <c r="AH43">
        <v>2</v>
      </c>
      <c r="AI43">
        <v>24182406</v>
      </c>
      <c r="AJ43">
        <v>38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ht="12.75">
      <c r="A44">
        <f>ROW(Source!A37)</f>
        <v>37</v>
      </c>
      <c r="B44">
        <v>24182427</v>
      </c>
      <c r="C44">
        <v>24182405</v>
      </c>
      <c r="D44">
        <v>121548</v>
      </c>
      <c r="E44">
        <v>1</v>
      </c>
      <c r="F44">
        <v>1</v>
      </c>
      <c r="G44">
        <v>1</v>
      </c>
      <c r="H44">
        <v>1</v>
      </c>
      <c r="I44" t="s">
        <v>28</v>
      </c>
      <c r="K44" t="s">
        <v>420</v>
      </c>
      <c r="L44">
        <v>608254</v>
      </c>
      <c r="N44">
        <v>1013</v>
      </c>
      <c r="O44" t="s">
        <v>421</v>
      </c>
      <c r="P44" t="s">
        <v>421</v>
      </c>
      <c r="Q44">
        <v>1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2</v>
      </c>
      <c r="AF44" t="s">
        <v>99</v>
      </c>
      <c r="AG44">
        <v>0</v>
      </c>
      <c r="AH44">
        <v>2</v>
      </c>
      <c r="AI44">
        <v>24182407</v>
      </c>
      <c r="AJ44">
        <v>39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ht="12.75">
      <c r="A45">
        <f>ROW(Source!A37)</f>
        <v>37</v>
      </c>
      <c r="B45">
        <v>24182428</v>
      </c>
      <c r="C45">
        <v>24182405</v>
      </c>
      <c r="D45">
        <v>19852483</v>
      </c>
      <c r="E45">
        <v>1</v>
      </c>
      <c r="F45">
        <v>1</v>
      </c>
      <c r="G45">
        <v>1</v>
      </c>
      <c r="H45">
        <v>2</v>
      </c>
      <c r="I45" t="s">
        <v>473</v>
      </c>
      <c r="J45" t="s">
        <v>474</v>
      </c>
      <c r="K45" t="s">
        <v>475</v>
      </c>
      <c r="L45">
        <v>1368</v>
      </c>
      <c r="N45">
        <v>1011</v>
      </c>
      <c r="O45" t="s">
        <v>425</v>
      </c>
      <c r="P45" t="s">
        <v>425</v>
      </c>
      <c r="Q45">
        <v>1</v>
      </c>
      <c r="X45">
        <v>1.55</v>
      </c>
      <c r="Y45">
        <v>0</v>
      </c>
      <c r="Z45">
        <v>3.61</v>
      </c>
      <c r="AA45">
        <v>0</v>
      </c>
      <c r="AB45">
        <v>0</v>
      </c>
      <c r="AC45">
        <v>0</v>
      </c>
      <c r="AD45">
        <v>1</v>
      </c>
      <c r="AE45">
        <v>0</v>
      </c>
      <c r="AF45" t="s">
        <v>99</v>
      </c>
      <c r="AG45">
        <v>1.9375</v>
      </c>
      <c r="AH45">
        <v>2</v>
      </c>
      <c r="AI45">
        <v>24182408</v>
      </c>
      <c r="AJ45">
        <v>40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ht="12.75">
      <c r="A46">
        <f>ROW(Source!A37)</f>
        <v>37</v>
      </c>
      <c r="B46">
        <v>24182429</v>
      </c>
      <c r="C46">
        <v>24182405</v>
      </c>
      <c r="D46">
        <v>19853289</v>
      </c>
      <c r="E46">
        <v>1</v>
      </c>
      <c r="F46">
        <v>1</v>
      </c>
      <c r="G46">
        <v>1</v>
      </c>
      <c r="H46">
        <v>2</v>
      </c>
      <c r="I46" t="s">
        <v>476</v>
      </c>
      <c r="J46" t="s">
        <v>477</v>
      </c>
      <c r="K46" t="s">
        <v>478</v>
      </c>
      <c r="L46">
        <v>1368</v>
      </c>
      <c r="N46">
        <v>1011</v>
      </c>
      <c r="O46" t="s">
        <v>425</v>
      </c>
      <c r="P46" t="s">
        <v>425</v>
      </c>
      <c r="Q46">
        <v>1</v>
      </c>
      <c r="X46">
        <v>0.38</v>
      </c>
      <c r="Y46">
        <v>0</v>
      </c>
      <c r="Z46">
        <v>40.24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99</v>
      </c>
      <c r="AG46">
        <v>0.475</v>
      </c>
      <c r="AH46">
        <v>2</v>
      </c>
      <c r="AI46">
        <v>24182409</v>
      </c>
      <c r="AJ46">
        <v>41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ht="12.75">
      <c r="A47">
        <f>ROW(Source!A37)</f>
        <v>37</v>
      </c>
      <c r="B47">
        <v>24182430</v>
      </c>
      <c r="C47">
        <v>24182405</v>
      </c>
      <c r="D47">
        <v>19853328</v>
      </c>
      <c r="E47">
        <v>1</v>
      </c>
      <c r="F47">
        <v>1</v>
      </c>
      <c r="G47">
        <v>1</v>
      </c>
      <c r="H47">
        <v>2</v>
      </c>
      <c r="I47" t="s">
        <v>479</v>
      </c>
      <c r="J47" t="s">
        <v>480</v>
      </c>
      <c r="K47" t="s">
        <v>481</v>
      </c>
      <c r="L47">
        <v>1368</v>
      </c>
      <c r="N47">
        <v>1011</v>
      </c>
      <c r="O47" t="s">
        <v>425</v>
      </c>
      <c r="P47" t="s">
        <v>425</v>
      </c>
      <c r="Q47">
        <v>1</v>
      </c>
      <c r="X47">
        <v>0.51</v>
      </c>
      <c r="Y47">
        <v>0</v>
      </c>
      <c r="Z47">
        <v>2.5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99</v>
      </c>
      <c r="AG47">
        <v>0.6375</v>
      </c>
      <c r="AH47">
        <v>2</v>
      </c>
      <c r="AI47">
        <v>24182410</v>
      </c>
      <c r="AJ47">
        <v>42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ht="12.75">
      <c r="A48">
        <f>ROW(Source!A37)</f>
        <v>37</v>
      </c>
      <c r="B48">
        <v>24182431</v>
      </c>
      <c r="C48">
        <v>24182405</v>
      </c>
      <c r="D48">
        <v>19856716</v>
      </c>
      <c r="E48">
        <v>1</v>
      </c>
      <c r="F48">
        <v>1</v>
      </c>
      <c r="G48">
        <v>1</v>
      </c>
      <c r="H48">
        <v>3</v>
      </c>
      <c r="I48" t="s">
        <v>482</v>
      </c>
      <c r="J48" t="s">
        <v>483</v>
      </c>
      <c r="K48" t="s">
        <v>484</v>
      </c>
      <c r="L48">
        <v>1354</v>
      </c>
      <c r="N48">
        <v>1010</v>
      </c>
      <c r="O48" t="s">
        <v>195</v>
      </c>
      <c r="P48" t="s">
        <v>195</v>
      </c>
      <c r="Q48">
        <v>1</v>
      </c>
      <c r="X48">
        <v>7</v>
      </c>
      <c r="Y48">
        <v>16.49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G48">
        <v>7</v>
      </c>
      <c r="AH48">
        <v>2</v>
      </c>
      <c r="AI48">
        <v>24182411</v>
      </c>
      <c r="AJ48">
        <v>43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ht="12.75">
      <c r="A49">
        <f>ROW(Source!A37)</f>
        <v>37</v>
      </c>
      <c r="B49">
        <v>24182432</v>
      </c>
      <c r="C49">
        <v>24182405</v>
      </c>
      <c r="D49">
        <v>19856757</v>
      </c>
      <c r="E49">
        <v>1</v>
      </c>
      <c r="F49">
        <v>1</v>
      </c>
      <c r="G49">
        <v>1</v>
      </c>
      <c r="H49">
        <v>3</v>
      </c>
      <c r="I49" t="s">
        <v>485</v>
      </c>
      <c r="J49" t="s">
        <v>486</v>
      </c>
      <c r="K49" t="s">
        <v>487</v>
      </c>
      <c r="L49">
        <v>1346</v>
      </c>
      <c r="N49">
        <v>1009</v>
      </c>
      <c r="O49" t="s">
        <v>125</v>
      </c>
      <c r="P49" t="s">
        <v>125</v>
      </c>
      <c r="Q49">
        <v>1</v>
      </c>
      <c r="X49">
        <v>10</v>
      </c>
      <c r="Y49">
        <v>15.63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G49">
        <v>10</v>
      </c>
      <c r="AH49">
        <v>2</v>
      </c>
      <c r="AI49">
        <v>24182412</v>
      </c>
      <c r="AJ49">
        <v>44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ht="12.75">
      <c r="A50">
        <f>ROW(Source!A37)</f>
        <v>37</v>
      </c>
      <c r="B50">
        <v>24182433</v>
      </c>
      <c r="C50">
        <v>24182405</v>
      </c>
      <c r="D50">
        <v>19856762</v>
      </c>
      <c r="E50">
        <v>1</v>
      </c>
      <c r="F50">
        <v>1</v>
      </c>
      <c r="G50">
        <v>1</v>
      </c>
      <c r="H50">
        <v>3</v>
      </c>
      <c r="I50" t="s">
        <v>488</v>
      </c>
      <c r="J50" t="s">
        <v>489</v>
      </c>
      <c r="K50" t="s">
        <v>490</v>
      </c>
      <c r="L50">
        <v>1346</v>
      </c>
      <c r="N50">
        <v>1009</v>
      </c>
      <c r="O50" t="s">
        <v>125</v>
      </c>
      <c r="P50" t="s">
        <v>125</v>
      </c>
      <c r="Q50">
        <v>1</v>
      </c>
      <c r="X50">
        <v>60</v>
      </c>
      <c r="Y50">
        <v>6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G50">
        <v>60</v>
      </c>
      <c r="AH50">
        <v>2</v>
      </c>
      <c r="AI50">
        <v>24182413</v>
      </c>
      <c r="AJ50">
        <v>45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ht="12.75">
      <c r="A51">
        <f>ROW(Source!A37)</f>
        <v>37</v>
      </c>
      <c r="B51">
        <v>24182434</v>
      </c>
      <c r="C51">
        <v>24182405</v>
      </c>
      <c r="D51">
        <v>19856764</v>
      </c>
      <c r="E51">
        <v>1</v>
      </c>
      <c r="F51">
        <v>1</v>
      </c>
      <c r="G51">
        <v>1</v>
      </c>
      <c r="H51">
        <v>3</v>
      </c>
      <c r="I51" t="s">
        <v>491</v>
      </c>
      <c r="J51" t="s">
        <v>492</v>
      </c>
      <c r="K51" t="s">
        <v>493</v>
      </c>
      <c r="L51">
        <v>1346</v>
      </c>
      <c r="N51">
        <v>1009</v>
      </c>
      <c r="O51" t="s">
        <v>125</v>
      </c>
      <c r="P51" t="s">
        <v>125</v>
      </c>
      <c r="Q51">
        <v>1</v>
      </c>
      <c r="X51">
        <v>4</v>
      </c>
      <c r="Y51">
        <v>8.9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G51">
        <v>4</v>
      </c>
      <c r="AH51">
        <v>2</v>
      </c>
      <c r="AI51">
        <v>24182414</v>
      </c>
      <c r="AJ51">
        <v>46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ht="12.75">
      <c r="A52">
        <f>ROW(Source!A37)</f>
        <v>37</v>
      </c>
      <c r="B52">
        <v>24182435</v>
      </c>
      <c r="C52">
        <v>24182405</v>
      </c>
      <c r="D52">
        <v>19856765</v>
      </c>
      <c r="E52">
        <v>1</v>
      </c>
      <c r="F52">
        <v>1</v>
      </c>
      <c r="G52">
        <v>1</v>
      </c>
      <c r="H52">
        <v>3</v>
      </c>
      <c r="I52" t="s">
        <v>494</v>
      </c>
      <c r="J52" t="s">
        <v>495</v>
      </c>
      <c r="K52" t="s">
        <v>496</v>
      </c>
      <c r="L52">
        <v>1346</v>
      </c>
      <c r="N52">
        <v>1009</v>
      </c>
      <c r="O52" t="s">
        <v>125</v>
      </c>
      <c r="P52" t="s">
        <v>125</v>
      </c>
      <c r="Q52">
        <v>1</v>
      </c>
      <c r="X52">
        <v>37</v>
      </c>
      <c r="Y52">
        <v>3.22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G52">
        <v>37</v>
      </c>
      <c r="AH52">
        <v>2</v>
      </c>
      <c r="AI52">
        <v>24182415</v>
      </c>
      <c r="AJ52">
        <v>47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ht="12.75">
      <c r="A53">
        <f>ROW(Source!A37)</f>
        <v>37</v>
      </c>
      <c r="B53">
        <v>24182436</v>
      </c>
      <c r="C53">
        <v>24182405</v>
      </c>
      <c r="D53">
        <v>19856806</v>
      </c>
      <c r="E53">
        <v>1</v>
      </c>
      <c r="F53">
        <v>1</v>
      </c>
      <c r="G53">
        <v>1</v>
      </c>
      <c r="H53">
        <v>3</v>
      </c>
      <c r="I53" t="s">
        <v>497</v>
      </c>
      <c r="J53" t="s">
        <v>498</v>
      </c>
      <c r="K53" t="s">
        <v>499</v>
      </c>
      <c r="L53">
        <v>1301</v>
      </c>
      <c r="N53">
        <v>1003</v>
      </c>
      <c r="O53" t="s">
        <v>258</v>
      </c>
      <c r="P53" t="s">
        <v>258</v>
      </c>
      <c r="Q53">
        <v>1</v>
      </c>
      <c r="X53">
        <v>83</v>
      </c>
      <c r="Y53">
        <v>0.2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G53">
        <v>83</v>
      </c>
      <c r="AH53">
        <v>2</v>
      </c>
      <c r="AI53">
        <v>24182416</v>
      </c>
      <c r="AJ53">
        <v>48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ht="12.75">
      <c r="A54">
        <f>ROW(Source!A37)</f>
        <v>37</v>
      </c>
      <c r="B54">
        <v>24182437</v>
      </c>
      <c r="C54">
        <v>24182405</v>
      </c>
      <c r="D54">
        <v>19856812</v>
      </c>
      <c r="E54">
        <v>1</v>
      </c>
      <c r="F54">
        <v>1</v>
      </c>
      <c r="G54">
        <v>1</v>
      </c>
      <c r="H54">
        <v>3</v>
      </c>
      <c r="I54" t="s">
        <v>500</v>
      </c>
      <c r="J54" t="s">
        <v>501</v>
      </c>
      <c r="K54" t="s">
        <v>502</v>
      </c>
      <c r="L54">
        <v>1301</v>
      </c>
      <c r="N54">
        <v>1003</v>
      </c>
      <c r="O54" t="s">
        <v>258</v>
      </c>
      <c r="P54" t="s">
        <v>258</v>
      </c>
      <c r="Q54">
        <v>1</v>
      </c>
      <c r="X54">
        <v>82</v>
      </c>
      <c r="Y54">
        <v>2.07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G54">
        <v>82</v>
      </c>
      <c r="AH54">
        <v>2</v>
      </c>
      <c r="AI54">
        <v>24182417</v>
      </c>
      <c r="AJ54">
        <v>49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ht="12.75">
      <c r="A55">
        <f>ROW(Source!A37)</f>
        <v>37</v>
      </c>
      <c r="B55">
        <v>24182438</v>
      </c>
      <c r="C55">
        <v>24182405</v>
      </c>
      <c r="D55">
        <v>19856818</v>
      </c>
      <c r="E55">
        <v>1</v>
      </c>
      <c r="F55">
        <v>1</v>
      </c>
      <c r="G55">
        <v>1</v>
      </c>
      <c r="H55">
        <v>3</v>
      </c>
      <c r="I55" t="s">
        <v>503</v>
      </c>
      <c r="J55" t="s">
        <v>504</v>
      </c>
      <c r="K55" t="s">
        <v>505</v>
      </c>
      <c r="L55">
        <v>1301</v>
      </c>
      <c r="N55">
        <v>1003</v>
      </c>
      <c r="O55" t="s">
        <v>258</v>
      </c>
      <c r="P55" t="s">
        <v>258</v>
      </c>
      <c r="Q55">
        <v>1</v>
      </c>
      <c r="X55">
        <v>116</v>
      </c>
      <c r="Y55">
        <v>1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G55">
        <v>116</v>
      </c>
      <c r="AH55">
        <v>2</v>
      </c>
      <c r="AI55">
        <v>24182418</v>
      </c>
      <c r="AJ55">
        <v>50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ht="12.75">
      <c r="A56">
        <f>ROW(Source!A37)</f>
        <v>37</v>
      </c>
      <c r="B56">
        <v>24182439</v>
      </c>
      <c r="C56">
        <v>24182405</v>
      </c>
      <c r="D56">
        <v>19856841</v>
      </c>
      <c r="E56">
        <v>1</v>
      </c>
      <c r="F56">
        <v>1</v>
      </c>
      <c r="G56">
        <v>1</v>
      </c>
      <c r="H56">
        <v>3</v>
      </c>
      <c r="I56" t="s">
        <v>105</v>
      </c>
      <c r="J56" t="s">
        <v>108</v>
      </c>
      <c r="K56" t="s">
        <v>106</v>
      </c>
      <c r="L56">
        <v>1327</v>
      </c>
      <c r="N56">
        <v>1005</v>
      </c>
      <c r="O56" t="s">
        <v>107</v>
      </c>
      <c r="P56" t="s">
        <v>107</v>
      </c>
      <c r="Q56">
        <v>1</v>
      </c>
      <c r="X56">
        <v>107</v>
      </c>
      <c r="Y56">
        <v>17.91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G56">
        <v>107</v>
      </c>
      <c r="AH56">
        <v>2</v>
      </c>
      <c r="AI56">
        <v>24182419</v>
      </c>
      <c r="AJ56">
        <v>51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ht="12.75">
      <c r="A57">
        <f>ROW(Source!A37)</f>
        <v>37</v>
      </c>
      <c r="B57">
        <v>24182440</v>
      </c>
      <c r="C57">
        <v>24182405</v>
      </c>
      <c r="D57">
        <v>19856915</v>
      </c>
      <c r="E57">
        <v>1</v>
      </c>
      <c r="F57">
        <v>1</v>
      </c>
      <c r="G57">
        <v>1</v>
      </c>
      <c r="H57">
        <v>3</v>
      </c>
      <c r="I57" t="s">
        <v>506</v>
      </c>
      <c r="J57" t="s">
        <v>507</v>
      </c>
      <c r="K57" t="s">
        <v>508</v>
      </c>
      <c r="L57">
        <v>1354</v>
      </c>
      <c r="N57">
        <v>1010</v>
      </c>
      <c r="O57" t="s">
        <v>195</v>
      </c>
      <c r="P57" t="s">
        <v>195</v>
      </c>
      <c r="Q57">
        <v>1</v>
      </c>
      <c r="X57">
        <v>1855</v>
      </c>
      <c r="Y57">
        <v>0.02</v>
      </c>
      <c r="Z57">
        <v>0</v>
      </c>
      <c r="AA57">
        <v>0</v>
      </c>
      <c r="AB57">
        <v>0</v>
      </c>
      <c r="AC57">
        <v>0</v>
      </c>
      <c r="AD57">
        <v>1</v>
      </c>
      <c r="AE57">
        <v>0</v>
      </c>
      <c r="AG57">
        <v>1855</v>
      </c>
      <c r="AH57">
        <v>2</v>
      </c>
      <c r="AI57">
        <v>24182420</v>
      </c>
      <c r="AJ57">
        <v>53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ht="12.75">
      <c r="A58">
        <f>ROW(Source!A37)</f>
        <v>37</v>
      </c>
      <c r="B58">
        <v>24182441</v>
      </c>
      <c r="C58">
        <v>24182405</v>
      </c>
      <c r="D58">
        <v>19856922</v>
      </c>
      <c r="E58">
        <v>1</v>
      </c>
      <c r="F58">
        <v>1</v>
      </c>
      <c r="G58">
        <v>1</v>
      </c>
      <c r="H58">
        <v>3</v>
      </c>
      <c r="I58" t="s">
        <v>509</v>
      </c>
      <c r="J58" t="s">
        <v>510</v>
      </c>
      <c r="K58" t="s">
        <v>511</v>
      </c>
      <c r="L58">
        <v>1354</v>
      </c>
      <c r="N58">
        <v>1010</v>
      </c>
      <c r="O58" t="s">
        <v>195</v>
      </c>
      <c r="P58" t="s">
        <v>195</v>
      </c>
      <c r="Q58">
        <v>1</v>
      </c>
      <c r="X58">
        <v>153</v>
      </c>
      <c r="Y58">
        <v>0.1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0</v>
      </c>
      <c r="AG58">
        <v>153</v>
      </c>
      <c r="AH58">
        <v>2</v>
      </c>
      <c r="AI58">
        <v>24182421</v>
      </c>
      <c r="AJ58">
        <v>54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ht="12.75">
      <c r="A59">
        <f>ROW(Source!A37)</f>
        <v>37</v>
      </c>
      <c r="B59">
        <v>24182442</v>
      </c>
      <c r="C59">
        <v>24182405</v>
      </c>
      <c r="D59">
        <v>19876267</v>
      </c>
      <c r="E59">
        <v>1</v>
      </c>
      <c r="F59">
        <v>1</v>
      </c>
      <c r="G59">
        <v>1</v>
      </c>
      <c r="H59">
        <v>3</v>
      </c>
      <c r="I59" t="s">
        <v>512</v>
      </c>
      <c r="J59" t="s">
        <v>513</v>
      </c>
      <c r="K59" t="s">
        <v>514</v>
      </c>
      <c r="L59">
        <v>1301</v>
      </c>
      <c r="N59">
        <v>1003</v>
      </c>
      <c r="O59" t="s">
        <v>258</v>
      </c>
      <c r="P59" t="s">
        <v>258</v>
      </c>
      <c r="Q59">
        <v>1</v>
      </c>
      <c r="X59">
        <v>121</v>
      </c>
      <c r="Y59">
        <v>8.24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0</v>
      </c>
      <c r="AG59">
        <v>121</v>
      </c>
      <c r="AH59">
        <v>2</v>
      </c>
      <c r="AI59">
        <v>24182422</v>
      </c>
      <c r="AJ59">
        <v>55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ht="12.75">
      <c r="A60">
        <f>ROW(Source!A37)</f>
        <v>37</v>
      </c>
      <c r="B60">
        <v>24182443</v>
      </c>
      <c r="C60">
        <v>24182405</v>
      </c>
      <c r="D60">
        <v>19876278</v>
      </c>
      <c r="E60">
        <v>1</v>
      </c>
      <c r="F60">
        <v>1</v>
      </c>
      <c r="G60">
        <v>1</v>
      </c>
      <c r="H60">
        <v>3</v>
      </c>
      <c r="I60" t="s">
        <v>515</v>
      </c>
      <c r="J60" t="s">
        <v>516</v>
      </c>
      <c r="K60" t="s">
        <v>517</v>
      </c>
      <c r="L60">
        <v>1301</v>
      </c>
      <c r="N60">
        <v>1003</v>
      </c>
      <c r="O60" t="s">
        <v>258</v>
      </c>
      <c r="P60" t="s">
        <v>258</v>
      </c>
      <c r="Q60">
        <v>1</v>
      </c>
      <c r="X60">
        <v>225</v>
      </c>
      <c r="Y60">
        <v>9.63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G60">
        <v>225</v>
      </c>
      <c r="AH60">
        <v>2</v>
      </c>
      <c r="AI60">
        <v>24182423</v>
      </c>
      <c r="AJ60">
        <v>56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ht="12.75">
      <c r="A61">
        <f>ROW(Source!A37)</f>
        <v>37</v>
      </c>
      <c r="B61">
        <v>24182444</v>
      </c>
      <c r="C61">
        <v>24182405</v>
      </c>
      <c r="D61">
        <v>19876280</v>
      </c>
      <c r="E61">
        <v>1</v>
      </c>
      <c r="F61">
        <v>1</v>
      </c>
      <c r="G61">
        <v>1</v>
      </c>
      <c r="H61">
        <v>3</v>
      </c>
      <c r="I61" t="s">
        <v>518</v>
      </c>
      <c r="J61" t="s">
        <v>519</v>
      </c>
      <c r="K61" t="s">
        <v>520</v>
      </c>
      <c r="L61">
        <v>1301</v>
      </c>
      <c r="N61">
        <v>1003</v>
      </c>
      <c r="O61" t="s">
        <v>258</v>
      </c>
      <c r="P61" t="s">
        <v>258</v>
      </c>
      <c r="Q61">
        <v>1</v>
      </c>
      <c r="X61">
        <v>46</v>
      </c>
      <c r="Y61">
        <v>3.79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G61">
        <v>46</v>
      </c>
      <c r="AH61">
        <v>2</v>
      </c>
      <c r="AI61">
        <v>24182424</v>
      </c>
      <c r="AJ61">
        <v>57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ht="12.75">
      <c r="A62">
        <f>ROW(Source!A40)</f>
        <v>40</v>
      </c>
      <c r="B62">
        <v>24182455</v>
      </c>
      <c r="C62">
        <v>24182447</v>
      </c>
      <c r="D62">
        <v>9914966</v>
      </c>
      <c r="E62">
        <v>1</v>
      </c>
      <c r="F62">
        <v>1</v>
      </c>
      <c r="G62">
        <v>1</v>
      </c>
      <c r="H62">
        <v>1</v>
      </c>
      <c r="I62" t="s">
        <v>521</v>
      </c>
      <c r="K62" t="s">
        <v>522</v>
      </c>
      <c r="L62">
        <v>1191</v>
      </c>
      <c r="N62">
        <v>1013</v>
      </c>
      <c r="O62" t="s">
        <v>419</v>
      </c>
      <c r="P62" t="s">
        <v>419</v>
      </c>
      <c r="Q62">
        <v>1</v>
      </c>
      <c r="X62">
        <v>51.89</v>
      </c>
      <c r="Y62">
        <v>0</v>
      </c>
      <c r="Z62">
        <v>0</v>
      </c>
      <c r="AA62">
        <v>0</v>
      </c>
      <c r="AB62">
        <v>8.93</v>
      </c>
      <c r="AC62">
        <v>0</v>
      </c>
      <c r="AD62">
        <v>1</v>
      </c>
      <c r="AE62">
        <v>1</v>
      </c>
      <c r="AF62" t="s">
        <v>100</v>
      </c>
      <c r="AG62">
        <v>59.6735</v>
      </c>
      <c r="AH62">
        <v>2</v>
      </c>
      <c r="AI62">
        <v>24182448</v>
      </c>
      <c r="AJ62">
        <v>58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ht="12.75">
      <c r="A63">
        <f>ROW(Source!A40)</f>
        <v>40</v>
      </c>
      <c r="B63">
        <v>24182456</v>
      </c>
      <c r="C63">
        <v>24182447</v>
      </c>
      <c r="D63">
        <v>121548</v>
      </c>
      <c r="E63">
        <v>1</v>
      </c>
      <c r="F63">
        <v>1</v>
      </c>
      <c r="G63">
        <v>1</v>
      </c>
      <c r="H63">
        <v>1</v>
      </c>
      <c r="I63" t="s">
        <v>28</v>
      </c>
      <c r="K63" t="s">
        <v>420</v>
      </c>
      <c r="L63">
        <v>608254</v>
      </c>
      <c r="N63">
        <v>1013</v>
      </c>
      <c r="O63" t="s">
        <v>421</v>
      </c>
      <c r="P63" t="s">
        <v>421</v>
      </c>
      <c r="Q63">
        <v>1</v>
      </c>
      <c r="X63">
        <v>1.87</v>
      </c>
      <c r="Y63">
        <v>0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2</v>
      </c>
      <c r="AF63" t="s">
        <v>99</v>
      </c>
      <c r="AG63">
        <v>2.3375000000000004</v>
      </c>
      <c r="AH63">
        <v>2</v>
      </c>
      <c r="AI63">
        <v>24182449</v>
      </c>
      <c r="AJ63">
        <v>59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ht="12.75">
      <c r="A64">
        <f>ROW(Source!A40)</f>
        <v>40</v>
      </c>
      <c r="B64">
        <v>24182457</v>
      </c>
      <c r="C64">
        <v>24182447</v>
      </c>
      <c r="D64">
        <v>19851683</v>
      </c>
      <c r="E64">
        <v>1</v>
      </c>
      <c r="F64">
        <v>1</v>
      </c>
      <c r="G64">
        <v>1</v>
      </c>
      <c r="H64">
        <v>2</v>
      </c>
      <c r="I64" t="s">
        <v>523</v>
      </c>
      <c r="J64" t="s">
        <v>524</v>
      </c>
      <c r="K64" t="s">
        <v>525</v>
      </c>
      <c r="L64">
        <v>1368</v>
      </c>
      <c r="N64">
        <v>1011</v>
      </c>
      <c r="O64" t="s">
        <v>425</v>
      </c>
      <c r="P64" t="s">
        <v>425</v>
      </c>
      <c r="Q64">
        <v>1</v>
      </c>
      <c r="X64">
        <v>0.04</v>
      </c>
      <c r="Y64">
        <v>0</v>
      </c>
      <c r="Z64">
        <v>108.42</v>
      </c>
      <c r="AA64">
        <v>9.78</v>
      </c>
      <c r="AB64">
        <v>0</v>
      </c>
      <c r="AC64">
        <v>0</v>
      </c>
      <c r="AD64">
        <v>1</v>
      </c>
      <c r="AE64">
        <v>0</v>
      </c>
      <c r="AF64" t="s">
        <v>99</v>
      </c>
      <c r="AG64">
        <v>0.05</v>
      </c>
      <c r="AH64">
        <v>2</v>
      </c>
      <c r="AI64">
        <v>24182450</v>
      </c>
      <c r="AJ64">
        <v>60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ht="12.75">
      <c r="A65">
        <f>ROW(Source!A40)</f>
        <v>40</v>
      </c>
      <c r="B65">
        <v>24182458</v>
      </c>
      <c r="C65">
        <v>24182447</v>
      </c>
      <c r="D65">
        <v>19851747</v>
      </c>
      <c r="E65">
        <v>1</v>
      </c>
      <c r="F65">
        <v>1</v>
      </c>
      <c r="G65">
        <v>1</v>
      </c>
      <c r="H65">
        <v>2</v>
      </c>
      <c r="I65" t="s">
        <v>422</v>
      </c>
      <c r="J65" t="s">
        <v>423</v>
      </c>
      <c r="K65" t="s">
        <v>424</v>
      </c>
      <c r="L65">
        <v>1368</v>
      </c>
      <c r="N65">
        <v>1011</v>
      </c>
      <c r="O65" t="s">
        <v>425</v>
      </c>
      <c r="P65" t="s">
        <v>425</v>
      </c>
      <c r="Q65">
        <v>1</v>
      </c>
      <c r="X65">
        <v>0.16</v>
      </c>
      <c r="Y65">
        <v>0</v>
      </c>
      <c r="Z65">
        <v>37.34</v>
      </c>
      <c r="AA65">
        <v>13.12</v>
      </c>
      <c r="AB65">
        <v>0</v>
      </c>
      <c r="AC65">
        <v>0</v>
      </c>
      <c r="AD65">
        <v>1</v>
      </c>
      <c r="AE65">
        <v>0</v>
      </c>
      <c r="AF65" t="s">
        <v>99</v>
      </c>
      <c r="AG65">
        <v>0.2</v>
      </c>
      <c r="AH65">
        <v>2</v>
      </c>
      <c r="AI65">
        <v>24182451</v>
      </c>
      <c r="AJ65">
        <v>61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ht="12.75">
      <c r="A66">
        <f>ROW(Source!A40)</f>
        <v>40</v>
      </c>
      <c r="B66">
        <v>24182459</v>
      </c>
      <c r="C66">
        <v>24182447</v>
      </c>
      <c r="D66">
        <v>19852164</v>
      </c>
      <c r="E66">
        <v>1</v>
      </c>
      <c r="F66">
        <v>1</v>
      </c>
      <c r="G66">
        <v>1</v>
      </c>
      <c r="H66">
        <v>2</v>
      </c>
      <c r="I66" t="s">
        <v>526</v>
      </c>
      <c r="J66" t="s">
        <v>527</v>
      </c>
      <c r="K66" t="s">
        <v>528</v>
      </c>
      <c r="L66">
        <v>1368</v>
      </c>
      <c r="N66">
        <v>1011</v>
      </c>
      <c r="O66" t="s">
        <v>425</v>
      </c>
      <c r="P66" t="s">
        <v>425</v>
      </c>
      <c r="Q66">
        <v>1</v>
      </c>
      <c r="X66">
        <v>1.67</v>
      </c>
      <c r="Y66">
        <v>0</v>
      </c>
      <c r="Z66">
        <v>13.4</v>
      </c>
      <c r="AA66">
        <v>9.78</v>
      </c>
      <c r="AB66">
        <v>0</v>
      </c>
      <c r="AC66">
        <v>0</v>
      </c>
      <c r="AD66">
        <v>1</v>
      </c>
      <c r="AE66">
        <v>0</v>
      </c>
      <c r="AF66" t="s">
        <v>99</v>
      </c>
      <c r="AG66">
        <v>2.0875</v>
      </c>
      <c r="AH66">
        <v>2</v>
      </c>
      <c r="AI66">
        <v>24182452</v>
      </c>
      <c r="AJ66">
        <v>62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ht="12.75">
      <c r="A67">
        <f>ROW(Source!A40)</f>
        <v>40</v>
      </c>
      <c r="B67">
        <v>24182460</v>
      </c>
      <c r="C67">
        <v>24182447</v>
      </c>
      <c r="D67">
        <v>19863390</v>
      </c>
      <c r="E67">
        <v>1</v>
      </c>
      <c r="F67">
        <v>1</v>
      </c>
      <c r="G67">
        <v>1</v>
      </c>
      <c r="H67">
        <v>3</v>
      </c>
      <c r="I67" t="s">
        <v>752</v>
      </c>
      <c r="J67" t="s">
        <v>753</v>
      </c>
      <c r="K67" t="s">
        <v>754</v>
      </c>
      <c r="L67">
        <v>1348</v>
      </c>
      <c r="N67">
        <v>1009</v>
      </c>
      <c r="O67" t="s">
        <v>144</v>
      </c>
      <c r="P67" t="s">
        <v>144</v>
      </c>
      <c r="Q67">
        <v>1000</v>
      </c>
      <c r="X67">
        <v>0</v>
      </c>
      <c r="Y67">
        <v>0</v>
      </c>
      <c r="Z67">
        <v>0</v>
      </c>
      <c r="AA67">
        <v>0</v>
      </c>
      <c r="AB67">
        <v>0</v>
      </c>
      <c r="AC67">
        <v>1</v>
      </c>
      <c r="AD67">
        <v>0</v>
      </c>
      <c r="AE67">
        <v>0</v>
      </c>
      <c r="AF67" t="s">
        <v>121</v>
      </c>
      <c r="AG67">
        <v>0</v>
      </c>
      <c r="AH67">
        <v>3</v>
      </c>
      <c r="AI67">
        <v>-1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ht="12.75">
      <c r="A68">
        <f>ROW(Source!A40)</f>
        <v>40</v>
      </c>
      <c r="B68">
        <v>24182461</v>
      </c>
      <c r="C68">
        <v>24182447</v>
      </c>
      <c r="D68">
        <v>19895126</v>
      </c>
      <c r="E68">
        <v>1</v>
      </c>
      <c r="F68">
        <v>1</v>
      </c>
      <c r="G68">
        <v>1</v>
      </c>
      <c r="H68">
        <v>3</v>
      </c>
      <c r="I68" t="s">
        <v>529</v>
      </c>
      <c r="J68" t="s">
        <v>530</v>
      </c>
      <c r="K68" t="s">
        <v>531</v>
      </c>
      <c r="L68">
        <v>1348</v>
      </c>
      <c r="N68">
        <v>1009</v>
      </c>
      <c r="O68" t="s">
        <v>144</v>
      </c>
      <c r="P68" t="s">
        <v>144</v>
      </c>
      <c r="Q68">
        <v>1000</v>
      </c>
      <c r="X68">
        <v>0.97</v>
      </c>
      <c r="Y68">
        <v>2450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F68" t="s">
        <v>121</v>
      </c>
      <c r="AG68">
        <v>1.94</v>
      </c>
      <c r="AH68">
        <v>2</v>
      </c>
      <c r="AI68">
        <v>24182453</v>
      </c>
      <c r="AJ68">
        <v>63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ht="12.75">
      <c r="A69">
        <f>ROW(Source!A40)</f>
        <v>40</v>
      </c>
      <c r="B69">
        <v>24182462</v>
      </c>
      <c r="C69">
        <v>24182447</v>
      </c>
      <c r="D69">
        <v>19905834</v>
      </c>
      <c r="E69">
        <v>1</v>
      </c>
      <c r="F69">
        <v>1</v>
      </c>
      <c r="G69">
        <v>1</v>
      </c>
      <c r="H69">
        <v>3</v>
      </c>
      <c r="I69" t="s">
        <v>532</v>
      </c>
      <c r="J69" t="s">
        <v>533</v>
      </c>
      <c r="K69" t="s">
        <v>534</v>
      </c>
      <c r="L69">
        <v>1339</v>
      </c>
      <c r="N69">
        <v>1007</v>
      </c>
      <c r="O69" t="s">
        <v>535</v>
      </c>
      <c r="P69" t="s">
        <v>535</v>
      </c>
      <c r="Q69">
        <v>1</v>
      </c>
      <c r="X69">
        <v>0.63</v>
      </c>
      <c r="Y69">
        <v>6.3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121</v>
      </c>
      <c r="AG69">
        <v>1.26</v>
      </c>
      <c r="AH69">
        <v>2</v>
      </c>
      <c r="AI69">
        <v>24182454</v>
      </c>
      <c r="AJ69">
        <v>64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ht="12.75">
      <c r="A70">
        <f>ROW(Source!A42)</f>
        <v>42</v>
      </c>
      <c r="B70">
        <v>24182473</v>
      </c>
      <c r="C70">
        <v>24182464</v>
      </c>
      <c r="D70">
        <v>9915397</v>
      </c>
      <c r="E70">
        <v>1</v>
      </c>
      <c r="F70">
        <v>1</v>
      </c>
      <c r="G70">
        <v>1</v>
      </c>
      <c r="H70">
        <v>1</v>
      </c>
      <c r="I70" t="s">
        <v>536</v>
      </c>
      <c r="K70" t="s">
        <v>537</v>
      </c>
      <c r="L70">
        <v>1191</v>
      </c>
      <c r="N70">
        <v>1013</v>
      </c>
      <c r="O70" t="s">
        <v>419</v>
      </c>
      <c r="P70" t="s">
        <v>419</v>
      </c>
      <c r="Q70">
        <v>1</v>
      </c>
      <c r="X70">
        <v>58.72</v>
      </c>
      <c r="Y70">
        <v>0</v>
      </c>
      <c r="Z70">
        <v>0</v>
      </c>
      <c r="AA70">
        <v>0</v>
      </c>
      <c r="AB70">
        <v>10.21</v>
      </c>
      <c r="AC70">
        <v>0</v>
      </c>
      <c r="AD70">
        <v>1</v>
      </c>
      <c r="AE70">
        <v>1</v>
      </c>
      <c r="AF70" t="s">
        <v>100</v>
      </c>
      <c r="AG70">
        <v>67.52799999999999</v>
      </c>
      <c r="AH70">
        <v>2</v>
      </c>
      <c r="AI70">
        <v>24182465</v>
      </c>
      <c r="AJ70">
        <v>65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ht="12.75">
      <c r="A71">
        <f>ROW(Source!A42)</f>
        <v>42</v>
      </c>
      <c r="B71">
        <v>24182474</v>
      </c>
      <c r="C71">
        <v>24182464</v>
      </c>
      <c r="D71">
        <v>121548</v>
      </c>
      <c r="E71">
        <v>1</v>
      </c>
      <c r="F71">
        <v>1</v>
      </c>
      <c r="G71">
        <v>1</v>
      </c>
      <c r="H71">
        <v>1</v>
      </c>
      <c r="I71" t="s">
        <v>28</v>
      </c>
      <c r="K71" t="s">
        <v>420</v>
      </c>
      <c r="L71">
        <v>608254</v>
      </c>
      <c r="N71">
        <v>1013</v>
      </c>
      <c r="O71" t="s">
        <v>421</v>
      </c>
      <c r="P71" t="s">
        <v>421</v>
      </c>
      <c r="Q71">
        <v>1</v>
      </c>
      <c r="X71">
        <v>0.06</v>
      </c>
      <c r="Y71">
        <v>0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2</v>
      </c>
      <c r="AF71" t="s">
        <v>99</v>
      </c>
      <c r="AG71">
        <v>0.075</v>
      </c>
      <c r="AH71">
        <v>2</v>
      </c>
      <c r="AI71">
        <v>24182466</v>
      </c>
      <c r="AJ71">
        <v>66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ht="12.75">
      <c r="A72">
        <f>ROW(Source!A42)</f>
        <v>42</v>
      </c>
      <c r="B72">
        <v>24182475</v>
      </c>
      <c r="C72">
        <v>24182464</v>
      </c>
      <c r="D72">
        <v>19851747</v>
      </c>
      <c r="E72">
        <v>1</v>
      </c>
      <c r="F72">
        <v>1</v>
      </c>
      <c r="G72">
        <v>1</v>
      </c>
      <c r="H72">
        <v>2</v>
      </c>
      <c r="I72" t="s">
        <v>422</v>
      </c>
      <c r="J72" t="s">
        <v>423</v>
      </c>
      <c r="K72" t="s">
        <v>424</v>
      </c>
      <c r="L72">
        <v>1368</v>
      </c>
      <c r="N72">
        <v>1011</v>
      </c>
      <c r="O72" t="s">
        <v>425</v>
      </c>
      <c r="P72" t="s">
        <v>425</v>
      </c>
      <c r="Q72">
        <v>1</v>
      </c>
      <c r="X72">
        <v>0.06</v>
      </c>
      <c r="Y72">
        <v>0</v>
      </c>
      <c r="Z72">
        <v>37.34</v>
      </c>
      <c r="AA72">
        <v>13.12</v>
      </c>
      <c r="AB72">
        <v>0</v>
      </c>
      <c r="AC72">
        <v>0</v>
      </c>
      <c r="AD72">
        <v>1</v>
      </c>
      <c r="AE72">
        <v>0</v>
      </c>
      <c r="AF72" t="s">
        <v>99</v>
      </c>
      <c r="AG72">
        <v>0.075</v>
      </c>
      <c r="AH72">
        <v>2</v>
      </c>
      <c r="AI72">
        <v>24182467</v>
      </c>
      <c r="AJ72">
        <v>67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ht="12.75">
      <c r="A73">
        <f>ROW(Source!A42)</f>
        <v>42</v>
      </c>
      <c r="B73">
        <v>24182476</v>
      </c>
      <c r="C73">
        <v>24182464</v>
      </c>
      <c r="D73">
        <v>19853256</v>
      </c>
      <c r="E73">
        <v>1</v>
      </c>
      <c r="F73">
        <v>1</v>
      </c>
      <c r="G73">
        <v>1</v>
      </c>
      <c r="H73">
        <v>2</v>
      </c>
      <c r="I73" t="s">
        <v>444</v>
      </c>
      <c r="J73" t="s">
        <v>445</v>
      </c>
      <c r="K73" t="s">
        <v>446</v>
      </c>
      <c r="L73">
        <v>1368</v>
      </c>
      <c r="N73">
        <v>1011</v>
      </c>
      <c r="O73" t="s">
        <v>425</v>
      </c>
      <c r="P73" t="s">
        <v>425</v>
      </c>
      <c r="Q73">
        <v>1</v>
      </c>
      <c r="X73">
        <v>1.33</v>
      </c>
      <c r="Y73">
        <v>0</v>
      </c>
      <c r="Z73">
        <v>2.44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99</v>
      </c>
      <c r="AG73">
        <v>1.6625</v>
      </c>
      <c r="AH73">
        <v>2</v>
      </c>
      <c r="AI73">
        <v>24182468</v>
      </c>
      <c r="AJ73">
        <v>68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ht="12.75">
      <c r="A74">
        <f>ROW(Source!A42)</f>
        <v>42</v>
      </c>
      <c r="B74">
        <v>24182477</v>
      </c>
      <c r="C74">
        <v>24182464</v>
      </c>
      <c r="D74">
        <v>19853649</v>
      </c>
      <c r="E74">
        <v>1</v>
      </c>
      <c r="F74">
        <v>1</v>
      </c>
      <c r="G74">
        <v>1</v>
      </c>
      <c r="H74">
        <v>2</v>
      </c>
      <c r="I74" t="s">
        <v>447</v>
      </c>
      <c r="J74" t="s">
        <v>448</v>
      </c>
      <c r="K74" t="s">
        <v>449</v>
      </c>
      <c r="L74">
        <v>1368</v>
      </c>
      <c r="N74">
        <v>1011</v>
      </c>
      <c r="O74" t="s">
        <v>425</v>
      </c>
      <c r="P74" t="s">
        <v>425</v>
      </c>
      <c r="Q74">
        <v>1</v>
      </c>
      <c r="X74">
        <v>0.38</v>
      </c>
      <c r="Y74">
        <v>0</v>
      </c>
      <c r="Z74">
        <v>80.75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99</v>
      </c>
      <c r="AG74">
        <v>0.475</v>
      </c>
      <c r="AH74">
        <v>2</v>
      </c>
      <c r="AI74">
        <v>24182469</v>
      </c>
      <c r="AJ74">
        <v>69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ht="12.75">
      <c r="A75">
        <f>ROW(Source!A42)</f>
        <v>42</v>
      </c>
      <c r="B75">
        <v>24182478</v>
      </c>
      <c r="C75">
        <v>24182464</v>
      </c>
      <c r="D75">
        <v>19871267</v>
      </c>
      <c r="E75">
        <v>1</v>
      </c>
      <c r="F75">
        <v>1</v>
      </c>
      <c r="G75">
        <v>1</v>
      </c>
      <c r="H75">
        <v>3</v>
      </c>
      <c r="I75" t="s">
        <v>538</v>
      </c>
      <c r="J75" t="s">
        <v>539</v>
      </c>
      <c r="K75" t="s">
        <v>540</v>
      </c>
      <c r="L75">
        <v>1348</v>
      </c>
      <c r="N75">
        <v>1009</v>
      </c>
      <c r="O75" t="s">
        <v>144</v>
      </c>
      <c r="P75" t="s">
        <v>144</v>
      </c>
      <c r="Q75">
        <v>1000</v>
      </c>
      <c r="X75">
        <v>0.016</v>
      </c>
      <c r="Y75">
        <v>40452.52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G75">
        <v>0.016</v>
      </c>
      <c r="AH75">
        <v>2</v>
      </c>
      <c r="AI75">
        <v>24182470</v>
      </c>
      <c r="AJ75">
        <v>70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ht="12.75">
      <c r="A76">
        <f>ROW(Source!A42)</f>
        <v>42</v>
      </c>
      <c r="B76">
        <v>24182479</v>
      </c>
      <c r="C76">
        <v>24182464</v>
      </c>
      <c r="D76">
        <v>19895124</v>
      </c>
      <c r="E76">
        <v>1</v>
      </c>
      <c r="F76">
        <v>1</v>
      </c>
      <c r="G76">
        <v>1</v>
      </c>
      <c r="H76">
        <v>3</v>
      </c>
      <c r="I76" t="s">
        <v>541</v>
      </c>
      <c r="J76" t="s">
        <v>542</v>
      </c>
      <c r="K76" t="s">
        <v>543</v>
      </c>
      <c r="L76">
        <v>1348</v>
      </c>
      <c r="N76">
        <v>1009</v>
      </c>
      <c r="O76" t="s">
        <v>144</v>
      </c>
      <c r="P76" t="s">
        <v>144</v>
      </c>
      <c r="Q76">
        <v>1000</v>
      </c>
      <c r="X76">
        <v>0.36</v>
      </c>
      <c r="Y76">
        <v>24515.68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G76">
        <v>0.36</v>
      </c>
      <c r="AH76">
        <v>2</v>
      </c>
      <c r="AI76">
        <v>24182471</v>
      </c>
      <c r="AJ76">
        <v>71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ht="12.75">
      <c r="A77">
        <f>ROW(Source!A42)</f>
        <v>42</v>
      </c>
      <c r="B77">
        <v>24182480</v>
      </c>
      <c r="C77">
        <v>24182464</v>
      </c>
      <c r="D77">
        <v>19905834</v>
      </c>
      <c r="E77">
        <v>1</v>
      </c>
      <c r="F77">
        <v>1</v>
      </c>
      <c r="G77">
        <v>1</v>
      </c>
      <c r="H77">
        <v>3</v>
      </c>
      <c r="I77" t="s">
        <v>532</v>
      </c>
      <c r="J77" t="s">
        <v>533</v>
      </c>
      <c r="K77" t="s">
        <v>534</v>
      </c>
      <c r="L77">
        <v>1339</v>
      </c>
      <c r="N77">
        <v>1007</v>
      </c>
      <c r="O77" t="s">
        <v>535</v>
      </c>
      <c r="P77" t="s">
        <v>535</v>
      </c>
      <c r="Q77">
        <v>1</v>
      </c>
      <c r="X77">
        <v>0.062</v>
      </c>
      <c r="Y77">
        <v>6.3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0</v>
      </c>
      <c r="AG77">
        <v>0.062</v>
      </c>
      <c r="AH77">
        <v>2</v>
      </c>
      <c r="AI77">
        <v>24182472</v>
      </c>
      <c r="AJ77">
        <v>72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ht="12.75">
      <c r="A78">
        <f>ROW(Source!A43)</f>
        <v>43</v>
      </c>
      <c r="B78">
        <v>24182490</v>
      </c>
      <c r="C78">
        <v>24182481</v>
      </c>
      <c r="D78">
        <v>9914958</v>
      </c>
      <c r="E78">
        <v>1</v>
      </c>
      <c r="F78">
        <v>1</v>
      </c>
      <c r="G78">
        <v>1</v>
      </c>
      <c r="H78">
        <v>1</v>
      </c>
      <c r="I78" t="s">
        <v>544</v>
      </c>
      <c r="K78" t="s">
        <v>545</v>
      </c>
      <c r="L78">
        <v>1191</v>
      </c>
      <c r="N78">
        <v>1013</v>
      </c>
      <c r="O78" t="s">
        <v>419</v>
      </c>
      <c r="P78" t="s">
        <v>419</v>
      </c>
      <c r="Q78">
        <v>1</v>
      </c>
      <c r="X78">
        <v>42.9</v>
      </c>
      <c r="Y78">
        <v>0</v>
      </c>
      <c r="Z78">
        <v>0</v>
      </c>
      <c r="AA78">
        <v>0</v>
      </c>
      <c r="AB78">
        <v>8.72</v>
      </c>
      <c r="AC78">
        <v>0</v>
      </c>
      <c r="AD78">
        <v>1</v>
      </c>
      <c r="AE78">
        <v>1</v>
      </c>
      <c r="AF78" t="s">
        <v>100</v>
      </c>
      <c r="AG78">
        <v>49.334999999999994</v>
      </c>
      <c r="AH78">
        <v>2</v>
      </c>
      <c r="AI78">
        <v>24182482</v>
      </c>
      <c r="AJ78">
        <v>73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ht="12.75">
      <c r="A79">
        <f>ROW(Source!A43)</f>
        <v>43</v>
      </c>
      <c r="B79">
        <v>24182491</v>
      </c>
      <c r="C79">
        <v>24182481</v>
      </c>
      <c r="D79">
        <v>121548</v>
      </c>
      <c r="E79">
        <v>1</v>
      </c>
      <c r="F79">
        <v>1</v>
      </c>
      <c r="G79">
        <v>1</v>
      </c>
      <c r="H79">
        <v>1</v>
      </c>
      <c r="I79" t="s">
        <v>28</v>
      </c>
      <c r="K79" t="s">
        <v>420</v>
      </c>
      <c r="L79">
        <v>608254</v>
      </c>
      <c r="N79">
        <v>1013</v>
      </c>
      <c r="O79" t="s">
        <v>421</v>
      </c>
      <c r="P79" t="s">
        <v>421</v>
      </c>
      <c r="Q79">
        <v>1</v>
      </c>
      <c r="X79">
        <v>0.02</v>
      </c>
      <c r="Y79">
        <v>0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2</v>
      </c>
      <c r="AF79" t="s">
        <v>99</v>
      </c>
      <c r="AG79">
        <v>0.025</v>
      </c>
      <c r="AH79">
        <v>2</v>
      </c>
      <c r="AI79">
        <v>24182483</v>
      </c>
      <c r="AJ79">
        <v>74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ht="12.75">
      <c r="A80">
        <f>ROW(Source!A43)</f>
        <v>43</v>
      </c>
      <c r="B80">
        <v>24182492</v>
      </c>
      <c r="C80">
        <v>24182481</v>
      </c>
      <c r="D80">
        <v>19851747</v>
      </c>
      <c r="E80">
        <v>1</v>
      </c>
      <c r="F80">
        <v>1</v>
      </c>
      <c r="G80">
        <v>1</v>
      </c>
      <c r="H80">
        <v>2</v>
      </c>
      <c r="I80" t="s">
        <v>422</v>
      </c>
      <c r="J80" t="s">
        <v>423</v>
      </c>
      <c r="K80" t="s">
        <v>424</v>
      </c>
      <c r="L80">
        <v>1368</v>
      </c>
      <c r="N80">
        <v>1011</v>
      </c>
      <c r="O80" t="s">
        <v>425</v>
      </c>
      <c r="P80" t="s">
        <v>425</v>
      </c>
      <c r="Q80">
        <v>1</v>
      </c>
      <c r="X80">
        <v>0.02</v>
      </c>
      <c r="Y80">
        <v>0</v>
      </c>
      <c r="Z80">
        <v>37.34</v>
      </c>
      <c r="AA80">
        <v>13.12</v>
      </c>
      <c r="AB80">
        <v>0</v>
      </c>
      <c r="AC80">
        <v>0</v>
      </c>
      <c r="AD80">
        <v>1</v>
      </c>
      <c r="AE80">
        <v>0</v>
      </c>
      <c r="AF80" t="s">
        <v>99</v>
      </c>
      <c r="AG80">
        <v>0.025</v>
      </c>
      <c r="AH80">
        <v>2</v>
      </c>
      <c r="AI80">
        <v>24182484</v>
      </c>
      <c r="AJ80">
        <v>75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ht="12.75">
      <c r="A81">
        <f>ROW(Source!A43)</f>
        <v>43</v>
      </c>
      <c r="B81">
        <v>24182493</v>
      </c>
      <c r="C81">
        <v>24182481</v>
      </c>
      <c r="D81">
        <v>19853649</v>
      </c>
      <c r="E81">
        <v>1</v>
      </c>
      <c r="F81">
        <v>1</v>
      </c>
      <c r="G81">
        <v>1</v>
      </c>
      <c r="H81">
        <v>2</v>
      </c>
      <c r="I81" t="s">
        <v>447</v>
      </c>
      <c r="J81" t="s">
        <v>448</v>
      </c>
      <c r="K81" t="s">
        <v>449</v>
      </c>
      <c r="L81">
        <v>1368</v>
      </c>
      <c r="N81">
        <v>1011</v>
      </c>
      <c r="O81" t="s">
        <v>425</v>
      </c>
      <c r="P81" t="s">
        <v>425</v>
      </c>
      <c r="Q81">
        <v>1</v>
      </c>
      <c r="X81">
        <v>0.15</v>
      </c>
      <c r="Y81">
        <v>0</v>
      </c>
      <c r="Z81">
        <v>80.75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99</v>
      </c>
      <c r="AG81">
        <v>0.1875</v>
      </c>
      <c r="AH81">
        <v>2</v>
      </c>
      <c r="AI81">
        <v>24182485</v>
      </c>
      <c r="AJ81">
        <v>76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ht="12.75">
      <c r="A82">
        <f>ROW(Source!A43)</f>
        <v>43</v>
      </c>
      <c r="B82">
        <v>24182494</v>
      </c>
      <c r="C82">
        <v>24182481</v>
      </c>
      <c r="D82">
        <v>19855941</v>
      </c>
      <c r="E82">
        <v>1</v>
      </c>
      <c r="F82">
        <v>1</v>
      </c>
      <c r="G82">
        <v>1</v>
      </c>
      <c r="H82">
        <v>3</v>
      </c>
      <c r="I82" t="s">
        <v>546</v>
      </c>
      <c r="J82" t="s">
        <v>547</v>
      </c>
      <c r="K82" t="s">
        <v>548</v>
      </c>
      <c r="L82">
        <v>1327</v>
      </c>
      <c r="N82">
        <v>1005</v>
      </c>
      <c r="O82" t="s">
        <v>107</v>
      </c>
      <c r="P82" t="s">
        <v>107</v>
      </c>
      <c r="Q82">
        <v>1</v>
      </c>
      <c r="X82">
        <v>0.84</v>
      </c>
      <c r="Y82">
        <v>36.79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G82">
        <v>0.84</v>
      </c>
      <c r="AH82">
        <v>2</v>
      </c>
      <c r="AI82">
        <v>24182486</v>
      </c>
      <c r="AJ82">
        <v>77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ht="12.75">
      <c r="A83">
        <f>ROW(Source!A43)</f>
        <v>43</v>
      </c>
      <c r="B83">
        <v>24182495</v>
      </c>
      <c r="C83">
        <v>24182481</v>
      </c>
      <c r="D83">
        <v>19856051</v>
      </c>
      <c r="E83">
        <v>1</v>
      </c>
      <c r="F83">
        <v>1</v>
      </c>
      <c r="G83">
        <v>1</v>
      </c>
      <c r="H83">
        <v>3</v>
      </c>
      <c r="I83" t="s">
        <v>549</v>
      </c>
      <c r="J83" t="s">
        <v>550</v>
      </c>
      <c r="K83" t="s">
        <v>551</v>
      </c>
      <c r="L83">
        <v>1348</v>
      </c>
      <c r="N83">
        <v>1009</v>
      </c>
      <c r="O83" t="s">
        <v>144</v>
      </c>
      <c r="P83" t="s">
        <v>144</v>
      </c>
      <c r="Q83">
        <v>1000</v>
      </c>
      <c r="X83">
        <v>0.051</v>
      </c>
      <c r="Y83">
        <v>4602.07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G83">
        <v>0.051</v>
      </c>
      <c r="AH83">
        <v>2</v>
      </c>
      <c r="AI83">
        <v>24182487</v>
      </c>
      <c r="AJ83">
        <v>78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ht="12.75">
      <c r="A84">
        <f>ROW(Source!A43)</f>
        <v>43</v>
      </c>
      <c r="B84">
        <v>24182496</v>
      </c>
      <c r="C84">
        <v>24182481</v>
      </c>
      <c r="D84">
        <v>19856092</v>
      </c>
      <c r="E84">
        <v>1</v>
      </c>
      <c r="F84">
        <v>1</v>
      </c>
      <c r="G84">
        <v>1</v>
      </c>
      <c r="H84">
        <v>3</v>
      </c>
      <c r="I84" t="s">
        <v>552</v>
      </c>
      <c r="J84" t="s">
        <v>553</v>
      </c>
      <c r="K84" t="s">
        <v>554</v>
      </c>
      <c r="L84">
        <v>1346</v>
      </c>
      <c r="N84">
        <v>1009</v>
      </c>
      <c r="O84" t="s">
        <v>125</v>
      </c>
      <c r="P84" t="s">
        <v>125</v>
      </c>
      <c r="Q84">
        <v>1</v>
      </c>
      <c r="X84">
        <v>0.31</v>
      </c>
      <c r="Y84">
        <v>7.42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G84">
        <v>0.31</v>
      </c>
      <c r="AH84">
        <v>2</v>
      </c>
      <c r="AI84">
        <v>24182488</v>
      </c>
      <c r="AJ84">
        <v>79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ht="12.75">
      <c r="A85">
        <f>ROW(Source!A43)</f>
        <v>43</v>
      </c>
      <c r="B85">
        <v>24182497</v>
      </c>
      <c r="C85">
        <v>24182481</v>
      </c>
      <c r="D85">
        <v>19856265</v>
      </c>
      <c r="E85">
        <v>1</v>
      </c>
      <c r="F85">
        <v>1</v>
      </c>
      <c r="G85">
        <v>1</v>
      </c>
      <c r="H85">
        <v>3</v>
      </c>
      <c r="I85" t="s">
        <v>555</v>
      </c>
      <c r="J85" t="s">
        <v>556</v>
      </c>
      <c r="K85" t="s">
        <v>557</v>
      </c>
      <c r="L85">
        <v>1348</v>
      </c>
      <c r="N85">
        <v>1009</v>
      </c>
      <c r="O85" t="s">
        <v>144</v>
      </c>
      <c r="P85" t="s">
        <v>144</v>
      </c>
      <c r="Q85">
        <v>1000</v>
      </c>
      <c r="X85">
        <v>0.063</v>
      </c>
      <c r="Y85">
        <v>16382.16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G85">
        <v>0.063</v>
      </c>
      <c r="AH85">
        <v>2</v>
      </c>
      <c r="AI85">
        <v>24182489</v>
      </c>
      <c r="AJ85">
        <v>80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ht="12.75">
      <c r="A86">
        <f>ROW(Source!A44)</f>
        <v>44</v>
      </c>
      <c r="B86">
        <v>24182505</v>
      </c>
      <c r="C86">
        <v>24182498</v>
      </c>
      <c r="D86">
        <v>9915120</v>
      </c>
      <c r="E86">
        <v>1</v>
      </c>
      <c r="F86">
        <v>1</v>
      </c>
      <c r="G86">
        <v>1</v>
      </c>
      <c r="H86">
        <v>1</v>
      </c>
      <c r="I86" t="s">
        <v>558</v>
      </c>
      <c r="K86" t="s">
        <v>559</v>
      </c>
      <c r="L86">
        <v>1191</v>
      </c>
      <c r="N86">
        <v>1013</v>
      </c>
      <c r="O86" t="s">
        <v>419</v>
      </c>
      <c r="P86" t="s">
        <v>419</v>
      </c>
      <c r="Q86">
        <v>1</v>
      </c>
      <c r="X86">
        <v>6.55</v>
      </c>
      <c r="Y86">
        <v>0</v>
      </c>
      <c r="Z86">
        <v>0</v>
      </c>
      <c r="AA86">
        <v>0</v>
      </c>
      <c r="AB86">
        <v>9.35</v>
      </c>
      <c r="AC86">
        <v>0</v>
      </c>
      <c r="AD86">
        <v>1</v>
      </c>
      <c r="AE86">
        <v>1</v>
      </c>
      <c r="AF86" t="s">
        <v>100</v>
      </c>
      <c r="AG86">
        <v>7.532499999999999</v>
      </c>
      <c r="AH86">
        <v>2</v>
      </c>
      <c r="AI86">
        <v>24182499</v>
      </c>
      <c r="AJ86">
        <v>81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ht="12.75">
      <c r="A87">
        <f>ROW(Source!A44)</f>
        <v>44</v>
      </c>
      <c r="B87">
        <v>24182506</v>
      </c>
      <c r="C87">
        <v>24182498</v>
      </c>
      <c r="D87">
        <v>121548</v>
      </c>
      <c r="E87">
        <v>1</v>
      </c>
      <c r="F87">
        <v>1</v>
      </c>
      <c r="G87">
        <v>1</v>
      </c>
      <c r="H87">
        <v>1</v>
      </c>
      <c r="I87" t="s">
        <v>28</v>
      </c>
      <c r="K87" t="s">
        <v>420</v>
      </c>
      <c r="L87">
        <v>608254</v>
      </c>
      <c r="N87">
        <v>1013</v>
      </c>
      <c r="O87" t="s">
        <v>421</v>
      </c>
      <c r="P87" t="s">
        <v>421</v>
      </c>
      <c r="Q87">
        <v>1</v>
      </c>
      <c r="X87">
        <v>0.01</v>
      </c>
      <c r="Y87">
        <v>0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2</v>
      </c>
      <c r="AF87" t="s">
        <v>99</v>
      </c>
      <c r="AG87">
        <v>0.0125</v>
      </c>
      <c r="AH87">
        <v>2</v>
      </c>
      <c r="AI87">
        <v>24182500</v>
      </c>
      <c r="AJ87">
        <v>82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ht="12.75">
      <c r="A88">
        <f>ROW(Source!A44)</f>
        <v>44</v>
      </c>
      <c r="B88">
        <v>24182507</v>
      </c>
      <c r="C88">
        <v>24182498</v>
      </c>
      <c r="D88">
        <v>19851747</v>
      </c>
      <c r="E88">
        <v>1</v>
      </c>
      <c r="F88">
        <v>1</v>
      </c>
      <c r="G88">
        <v>1</v>
      </c>
      <c r="H88">
        <v>2</v>
      </c>
      <c r="I88" t="s">
        <v>422</v>
      </c>
      <c r="J88" t="s">
        <v>423</v>
      </c>
      <c r="K88" t="s">
        <v>424</v>
      </c>
      <c r="L88">
        <v>1368</v>
      </c>
      <c r="N88">
        <v>1011</v>
      </c>
      <c r="O88" t="s">
        <v>425</v>
      </c>
      <c r="P88" t="s">
        <v>425</v>
      </c>
      <c r="Q88">
        <v>1</v>
      </c>
      <c r="X88">
        <v>0.01</v>
      </c>
      <c r="Y88">
        <v>0</v>
      </c>
      <c r="Z88">
        <v>37.34</v>
      </c>
      <c r="AA88">
        <v>13.12</v>
      </c>
      <c r="AB88">
        <v>0</v>
      </c>
      <c r="AC88">
        <v>0</v>
      </c>
      <c r="AD88">
        <v>1</v>
      </c>
      <c r="AE88">
        <v>0</v>
      </c>
      <c r="AF88" t="s">
        <v>99</v>
      </c>
      <c r="AG88">
        <v>0.0125</v>
      </c>
      <c r="AH88">
        <v>2</v>
      </c>
      <c r="AI88">
        <v>24182501</v>
      </c>
      <c r="AJ88">
        <v>83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ht="12.75">
      <c r="A89">
        <f>ROW(Source!A44)</f>
        <v>44</v>
      </c>
      <c r="B89">
        <v>24182508</v>
      </c>
      <c r="C89">
        <v>24182498</v>
      </c>
      <c r="D89">
        <v>19853649</v>
      </c>
      <c r="E89">
        <v>1</v>
      </c>
      <c r="F89">
        <v>1</v>
      </c>
      <c r="G89">
        <v>1</v>
      </c>
      <c r="H89">
        <v>2</v>
      </c>
      <c r="I89" t="s">
        <v>447</v>
      </c>
      <c r="J89" t="s">
        <v>448</v>
      </c>
      <c r="K89" t="s">
        <v>449</v>
      </c>
      <c r="L89">
        <v>1368</v>
      </c>
      <c r="N89">
        <v>1011</v>
      </c>
      <c r="O89" t="s">
        <v>425</v>
      </c>
      <c r="P89" t="s">
        <v>425</v>
      </c>
      <c r="Q89">
        <v>1</v>
      </c>
      <c r="X89">
        <v>0.01</v>
      </c>
      <c r="Y89">
        <v>0</v>
      </c>
      <c r="Z89">
        <v>80.75</v>
      </c>
      <c r="AA89">
        <v>0</v>
      </c>
      <c r="AB89">
        <v>0</v>
      </c>
      <c r="AC89">
        <v>0</v>
      </c>
      <c r="AD89">
        <v>1</v>
      </c>
      <c r="AE89">
        <v>0</v>
      </c>
      <c r="AF89" t="s">
        <v>99</v>
      </c>
      <c r="AG89">
        <v>0.0125</v>
      </c>
      <c r="AH89">
        <v>2</v>
      </c>
      <c r="AI89">
        <v>24182502</v>
      </c>
      <c r="AJ89">
        <v>84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ht="12.75">
      <c r="A90">
        <f>ROW(Source!A44)</f>
        <v>44</v>
      </c>
      <c r="B90">
        <v>24182509</v>
      </c>
      <c r="C90">
        <v>24182498</v>
      </c>
      <c r="D90">
        <v>19856092</v>
      </c>
      <c r="E90">
        <v>1</v>
      </c>
      <c r="F90">
        <v>1</v>
      </c>
      <c r="G90">
        <v>1</v>
      </c>
      <c r="H90">
        <v>3</v>
      </c>
      <c r="I90" t="s">
        <v>552</v>
      </c>
      <c r="J90" t="s">
        <v>553</v>
      </c>
      <c r="K90" t="s">
        <v>554</v>
      </c>
      <c r="L90">
        <v>1346</v>
      </c>
      <c r="N90">
        <v>1009</v>
      </c>
      <c r="O90" t="s">
        <v>125</v>
      </c>
      <c r="P90" t="s">
        <v>125</v>
      </c>
      <c r="Q90">
        <v>1</v>
      </c>
      <c r="X90">
        <v>0.1</v>
      </c>
      <c r="Y90">
        <v>7.42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0</v>
      </c>
      <c r="AG90">
        <v>0.1</v>
      </c>
      <c r="AH90">
        <v>2</v>
      </c>
      <c r="AI90">
        <v>24182503</v>
      </c>
      <c r="AJ90">
        <v>85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ht="12.75">
      <c r="A91">
        <f>ROW(Source!A44)</f>
        <v>44</v>
      </c>
      <c r="B91">
        <v>24182510</v>
      </c>
      <c r="C91">
        <v>24182498</v>
      </c>
      <c r="D91">
        <v>19863390</v>
      </c>
      <c r="E91">
        <v>1</v>
      </c>
      <c r="F91">
        <v>1</v>
      </c>
      <c r="G91">
        <v>1</v>
      </c>
      <c r="H91">
        <v>3</v>
      </c>
      <c r="I91" t="s">
        <v>752</v>
      </c>
      <c r="J91" t="s">
        <v>753</v>
      </c>
      <c r="K91" t="s">
        <v>754</v>
      </c>
      <c r="L91">
        <v>1348</v>
      </c>
      <c r="N91">
        <v>1009</v>
      </c>
      <c r="O91" t="s">
        <v>144</v>
      </c>
      <c r="P91" t="s">
        <v>144</v>
      </c>
      <c r="Q91">
        <v>1000</v>
      </c>
      <c r="X91">
        <v>0.013</v>
      </c>
      <c r="Y91">
        <v>0</v>
      </c>
      <c r="Z91">
        <v>0</v>
      </c>
      <c r="AA91">
        <v>0</v>
      </c>
      <c r="AB91">
        <v>0</v>
      </c>
      <c r="AC91">
        <v>1</v>
      </c>
      <c r="AD91">
        <v>0</v>
      </c>
      <c r="AE91">
        <v>0</v>
      </c>
      <c r="AG91">
        <v>0.013</v>
      </c>
      <c r="AH91">
        <v>3</v>
      </c>
      <c r="AI91">
        <v>-1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ht="12.75">
      <c r="A92">
        <f>ROW(Source!A46)</f>
        <v>46</v>
      </c>
      <c r="B92">
        <v>24182520</v>
      </c>
      <c r="C92">
        <v>24182512</v>
      </c>
      <c r="D92">
        <v>9915207</v>
      </c>
      <c r="E92">
        <v>1</v>
      </c>
      <c r="F92">
        <v>1</v>
      </c>
      <c r="G92">
        <v>1</v>
      </c>
      <c r="H92">
        <v>1</v>
      </c>
      <c r="I92" t="s">
        <v>560</v>
      </c>
      <c r="K92" t="s">
        <v>561</v>
      </c>
      <c r="L92">
        <v>1191</v>
      </c>
      <c r="N92">
        <v>1013</v>
      </c>
      <c r="O92" t="s">
        <v>419</v>
      </c>
      <c r="P92" t="s">
        <v>419</v>
      </c>
      <c r="Q92">
        <v>1</v>
      </c>
      <c r="X92">
        <v>11.99</v>
      </c>
      <c r="Y92">
        <v>0</v>
      </c>
      <c r="Z92">
        <v>0</v>
      </c>
      <c r="AA92">
        <v>0</v>
      </c>
      <c r="AB92">
        <v>9.25</v>
      </c>
      <c r="AC92">
        <v>0</v>
      </c>
      <c r="AD92">
        <v>1</v>
      </c>
      <c r="AE92">
        <v>1</v>
      </c>
      <c r="AF92" t="s">
        <v>100</v>
      </c>
      <c r="AG92">
        <v>13.788499999999999</v>
      </c>
      <c r="AH92">
        <v>2</v>
      </c>
      <c r="AI92">
        <v>24182513</v>
      </c>
      <c r="AJ92">
        <v>87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ht="12.75">
      <c r="A93">
        <f>ROW(Source!A46)</f>
        <v>46</v>
      </c>
      <c r="B93">
        <v>24182521</v>
      </c>
      <c r="C93">
        <v>24182512</v>
      </c>
      <c r="D93">
        <v>121548</v>
      </c>
      <c r="E93">
        <v>1</v>
      </c>
      <c r="F93">
        <v>1</v>
      </c>
      <c r="G93">
        <v>1</v>
      </c>
      <c r="H93">
        <v>1</v>
      </c>
      <c r="I93" t="s">
        <v>28</v>
      </c>
      <c r="K93" t="s">
        <v>420</v>
      </c>
      <c r="L93">
        <v>608254</v>
      </c>
      <c r="N93">
        <v>1013</v>
      </c>
      <c r="O93" t="s">
        <v>421</v>
      </c>
      <c r="P93" t="s">
        <v>421</v>
      </c>
      <c r="Q93">
        <v>1</v>
      </c>
      <c r="X93">
        <v>0.01</v>
      </c>
      <c r="Y93">
        <v>0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2</v>
      </c>
      <c r="AF93" t="s">
        <v>99</v>
      </c>
      <c r="AG93">
        <v>0.0125</v>
      </c>
      <c r="AH93">
        <v>2</v>
      </c>
      <c r="AI93">
        <v>24182514</v>
      </c>
      <c r="AJ93">
        <v>88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ht="12.75">
      <c r="A94">
        <f>ROW(Source!A46)</f>
        <v>46</v>
      </c>
      <c r="B94">
        <v>24182522</v>
      </c>
      <c r="C94">
        <v>24182512</v>
      </c>
      <c r="D94">
        <v>19851747</v>
      </c>
      <c r="E94">
        <v>1</v>
      </c>
      <c r="F94">
        <v>1</v>
      </c>
      <c r="G94">
        <v>1</v>
      </c>
      <c r="H94">
        <v>2</v>
      </c>
      <c r="I94" t="s">
        <v>422</v>
      </c>
      <c r="J94" t="s">
        <v>423</v>
      </c>
      <c r="K94" t="s">
        <v>424</v>
      </c>
      <c r="L94">
        <v>1368</v>
      </c>
      <c r="N94">
        <v>1011</v>
      </c>
      <c r="O94" t="s">
        <v>425</v>
      </c>
      <c r="P94" t="s">
        <v>425</v>
      </c>
      <c r="Q94">
        <v>1</v>
      </c>
      <c r="X94">
        <v>0.01</v>
      </c>
      <c r="Y94">
        <v>0</v>
      </c>
      <c r="Z94">
        <v>37.34</v>
      </c>
      <c r="AA94">
        <v>13.12</v>
      </c>
      <c r="AB94">
        <v>0</v>
      </c>
      <c r="AC94">
        <v>0</v>
      </c>
      <c r="AD94">
        <v>1</v>
      </c>
      <c r="AE94">
        <v>0</v>
      </c>
      <c r="AF94" t="s">
        <v>99</v>
      </c>
      <c r="AG94">
        <v>0.0125</v>
      </c>
      <c r="AH94">
        <v>2</v>
      </c>
      <c r="AI94">
        <v>24182515</v>
      </c>
      <c r="AJ94">
        <v>89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ht="12.75">
      <c r="A95">
        <f>ROW(Source!A46)</f>
        <v>46</v>
      </c>
      <c r="B95">
        <v>24182523</v>
      </c>
      <c r="C95">
        <v>24182512</v>
      </c>
      <c r="D95">
        <v>19853649</v>
      </c>
      <c r="E95">
        <v>1</v>
      </c>
      <c r="F95">
        <v>1</v>
      </c>
      <c r="G95">
        <v>1</v>
      </c>
      <c r="H95">
        <v>2</v>
      </c>
      <c r="I95" t="s">
        <v>447</v>
      </c>
      <c r="J95" t="s">
        <v>448</v>
      </c>
      <c r="K95" t="s">
        <v>449</v>
      </c>
      <c r="L95">
        <v>1368</v>
      </c>
      <c r="N95">
        <v>1011</v>
      </c>
      <c r="O95" t="s">
        <v>425</v>
      </c>
      <c r="P95" t="s">
        <v>425</v>
      </c>
      <c r="Q95">
        <v>1</v>
      </c>
      <c r="X95">
        <v>0.03</v>
      </c>
      <c r="Y95">
        <v>0</v>
      </c>
      <c r="Z95">
        <v>80.75</v>
      </c>
      <c r="AA95">
        <v>0</v>
      </c>
      <c r="AB95">
        <v>0</v>
      </c>
      <c r="AC95">
        <v>0</v>
      </c>
      <c r="AD95">
        <v>1</v>
      </c>
      <c r="AE95">
        <v>0</v>
      </c>
      <c r="AF95" t="s">
        <v>99</v>
      </c>
      <c r="AG95">
        <v>0.0375</v>
      </c>
      <c r="AH95">
        <v>2</v>
      </c>
      <c r="AI95">
        <v>24182516</v>
      </c>
      <c r="AJ95">
        <v>90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ht="12.75">
      <c r="A96">
        <f>ROW(Source!A46)</f>
        <v>46</v>
      </c>
      <c r="B96">
        <v>24182524</v>
      </c>
      <c r="C96">
        <v>24182512</v>
      </c>
      <c r="D96">
        <v>19855941</v>
      </c>
      <c r="E96">
        <v>1</v>
      </c>
      <c r="F96">
        <v>1</v>
      </c>
      <c r="G96">
        <v>1</v>
      </c>
      <c r="H96">
        <v>3</v>
      </c>
      <c r="I96" t="s">
        <v>546</v>
      </c>
      <c r="J96" t="s">
        <v>547</v>
      </c>
      <c r="K96" t="s">
        <v>548</v>
      </c>
      <c r="L96">
        <v>1327</v>
      </c>
      <c r="N96">
        <v>1005</v>
      </c>
      <c r="O96" t="s">
        <v>107</v>
      </c>
      <c r="P96" t="s">
        <v>107</v>
      </c>
      <c r="Q96">
        <v>1</v>
      </c>
      <c r="X96">
        <v>4.4</v>
      </c>
      <c r="Y96">
        <v>36.79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0</v>
      </c>
      <c r="AG96">
        <v>4.4</v>
      </c>
      <c r="AH96">
        <v>2</v>
      </c>
      <c r="AI96">
        <v>24182517</v>
      </c>
      <c r="AJ96">
        <v>91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ht="12.75">
      <c r="A97">
        <f>ROW(Source!A46)</f>
        <v>46</v>
      </c>
      <c r="B97">
        <v>24182525</v>
      </c>
      <c r="C97">
        <v>24182512</v>
      </c>
      <c r="D97">
        <v>19856009</v>
      </c>
      <c r="E97">
        <v>1</v>
      </c>
      <c r="F97">
        <v>1</v>
      </c>
      <c r="G97">
        <v>1</v>
      </c>
      <c r="H97">
        <v>3</v>
      </c>
      <c r="I97" t="s">
        <v>562</v>
      </c>
      <c r="J97" t="s">
        <v>563</v>
      </c>
      <c r="K97" t="s">
        <v>564</v>
      </c>
      <c r="L97">
        <v>1348</v>
      </c>
      <c r="N97">
        <v>1009</v>
      </c>
      <c r="O97" t="s">
        <v>144</v>
      </c>
      <c r="P97" t="s">
        <v>144</v>
      </c>
      <c r="Q97">
        <v>1000</v>
      </c>
      <c r="X97">
        <v>0.029</v>
      </c>
      <c r="Y97">
        <v>8911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0</v>
      </c>
      <c r="AG97">
        <v>0.029</v>
      </c>
      <c r="AH97">
        <v>2</v>
      </c>
      <c r="AI97">
        <v>24182518</v>
      </c>
      <c r="AJ97">
        <v>92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ht="12.75">
      <c r="A98">
        <f>ROW(Source!A46)</f>
        <v>46</v>
      </c>
      <c r="B98">
        <v>24182526</v>
      </c>
      <c r="C98">
        <v>24182512</v>
      </c>
      <c r="D98">
        <v>19856092</v>
      </c>
      <c r="E98">
        <v>1</v>
      </c>
      <c r="F98">
        <v>1</v>
      </c>
      <c r="G98">
        <v>1</v>
      </c>
      <c r="H98">
        <v>3</v>
      </c>
      <c r="I98" t="s">
        <v>552</v>
      </c>
      <c r="J98" t="s">
        <v>553</v>
      </c>
      <c r="K98" t="s">
        <v>554</v>
      </c>
      <c r="L98">
        <v>1346</v>
      </c>
      <c r="N98">
        <v>1009</v>
      </c>
      <c r="O98" t="s">
        <v>125</v>
      </c>
      <c r="P98" t="s">
        <v>125</v>
      </c>
      <c r="Q98">
        <v>1</v>
      </c>
      <c r="X98">
        <v>0.15</v>
      </c>
      <c r="Y98">
        <v>7.42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0</v>
      </c>
      <c r="AG98">
        <v>0.15</v>
      </c>
      <c r="AH98">
        <v>2</v>
      </c>
      <c r="AI98">
        <v>24182519</v>
      </c>
      <c r="AJ98">
        <v>93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ht="12.75">
      <c r="A99">
        <f>ROW(Source!A47)</f>
        <v>47</v>
      </c>
      <c r="B99">
        <v>24182539</v>
      </c>
      <c r="C99">
        <v>24182527</v>
      </c>
      <c r="D99">
        <v>9915060</v>
      </c>
      <c r="E99">
        <v>1</v>
      </c>
      <c r="F99">
        <v>1</v>
      </c>
      <c r="G99">
        <v>1</v>
      </c>
      <c r="H99">
        <v>1</v>
      </c>
      <c r="I99" t="s">
        <v>471</v>
      </c>
      <c r="K99" t="s">
        <v>472</v>
      </c>
      <c r="L99">
        <v>1191</v>
      </c>
      <c r="N99">
        <v>1013</v>
      </c>
      <c r="O99" t="s">
        <v>419</v>
      </c>
      <c r="P99" t="s">
        <v>419</v>
      </c>
      <c r="Q99">
        <v>1</v>
      </c>
      <c r="X99">
        <v>46.95</v>
      </c>
      <c r="Y99">
        <v>0</v>
      </c>
      <c r="Z99">
        <v>0</v>
      </c>
      <c r="AA99">
        <v>0</v>
      </c>
      <c r="AB99">
        <v>8.82</v>
      </c>
      <c r="AC99">
        <v>0</v>
      </c>
      <c r="AD99">
        <v>1</v>
      </c>
      <c r="AE99">
        <v>1</v>
      </c>
      <c r="AF99" t="s">
        <v>100</v>
      </c>
      <c r="AG99">
        <v>53.9925</v>
      </c>
      <c r="AH99">
        <v>2</v>
      </c>
      <c r="AI99">
        <v>24182528</v>
      </c>
      <c r="AJ99">
        <v>94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ht="12.75">
      <c r="A100">
        <f>ROW(Source!A47)</f>
        <v>47</v>
      </c>
      <c r="B100">
        <v>24182540</v>
      </c>
      <c r="C100">
        <v>24182527</v>
      </c>
      <c r="D100">
        <v>121548</v>
      </c>
      <c r="E100">
        <v>1</v>
      </c>
      <c r="F100">
        <v>1</v>
      </c>
      <c r="G100">
        <v>1</v>
      </c>
      <c r="H100">
        <v>1</v>
      </c>
      <c r="I100" t="s">
        <v>28</v>
      </c>
      <c r="K100" t="s">
        <v>420</v>
      </c>
      <c r="L100">
        <v>608254</v>
      </c>
      <c r="N100">
        <v>1013</v>
      </c>
      <c r="O100" t="s">
        <v>421</v>
      </c>
      <c r="P100" t="s">
        <v>421</v>
      </c>
      <c r="Q100">
        <v>1</v>
      </c>
      <c r="X100">
        <v>0.01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2</v>
      </c>
      <c r="AF100" t="s">
        <v>99</v>
      </c>
      <c r="AG100">
        <v>0.0125</v>
      </c>
      <c r="AH100">
        <v>2</v>
      </c>
      <c r="AI100">
        <v>24182529</v>
      </c>
      <c r="AJ100">
        <v>95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ht="12.75">
      <c r="A101">
        <f>ROW(Source!A47)</f>
        <v>47</v>
      </c>
      <c r="B101">
        <v>24182541</v>
      </c>
      <c r="C101">
        <v>24182527</v>
      </c>
      <c r="D101">
        <v>19851747</v>
      </c>
      <c r="E101">
        <v>1</v>
      </c>
      <c r="F101">
        <v>1</v>
      </c>
      <c r="G101">
        <v>1</v>
      </c>
      <c r="H101">
        <v>2</v>
      </c>
      <c r="I101" t="s">
        <v>422</v>
      </c>
      <c r="J101" t="s">
        <v>423</v>
      </c>
      <c r="K101" t="s">
        <v>424</v>
      </c>
      <c r="L101">
        <v>1368</v>
      </c>
      <c r="N101">
        <v>1011</v>
      </c>
      <c r="O101" t="s">
        <v>425</v>
      </c>
      <c r="P101" t="s">
        <v>425</v>
      </c>
      <c r="Q101">
        <v>1</v>
      </c>
      <c r="X101">
        <v>0.01</v>
      </c>
      <c r="Y101">
        <v>0</v>
      </c>
      <c r="Z101">
        <v>37.34</v>
      </c>
      <c r="AA101">
        <v>13.12</v>
      </c>
      <c r="AB101">
        <v>0</v>
      </c>
      <c r="AC101">
        <v>0</v>
      </c>
      <c r="AD101">
        <v>1</v>
      </c>
      <c r="AE101">
        <v>0</v>
      </c>
      <c r="AF101" t="s">
        <v>99</v>
      </c>
      <c r="AG101">
        <v>0.0125</v>
      </c>
      <c r="AH101">
        <v>2</v>
      </c>
      <c r="AI101">
        <v>24182530</v>
      </c>
      <c r="AJ101">
        <v>96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ht="12.75">
      <c r="A102">
        <f>ROW(Source!A47)</f>
        <v>47</v>
      </c>
      <c r="B102">
        <v>24182542</v>
      </c>
      <c r="C102">
        <v>24182527</v>
      </c>
      <c r="D102">
        <v>19853649</v>
      </c>
      <c r="E102">
        <v>1</v>
      </c>
      <c r="F102">
        <v>1</v>
      </c>
      <c r="G102">
        <v>1</v>
      </c>
      <c r="H102">
        <v>2</v>
      </c>
      <c r="I102" t="s">
        <v>447</v>
      </c>
      <c r="J102" t="s">
        <v>448</v>
      </c>
      <c r="K102" t="s">
        <v>449</v>
      </c>
      <c r="L102">
        <v>1368</v>
      </c>
      <c r="N102">
        <v>1011</v>
      </c>
      <c r="O102" t="s">
        <v>425</v>
      </c>
      <c r="P102" t="s">
        <v>425</v>
      </c>
      <c r="Q102">
        <v>1</v>
      </c>
      <c r="X102">
        <v>0.01</v>
      </c>
      <c r="Y102">
        <v>0</v>
      </c>
      <c r="Z102">
        <v>80.75</v>
      </c>
      <c r="AA102">
        <v>0</v>
      </c>
      <c r="AB102">
        <v>0</v>
      </c>
      <c r="AC102">
        <v>0</v>
      </c>
      <c r="AD102">
        <v>1</v>
      </c>
      <c r="AE102">
        <v>0</v>
      </c>
      <c r="AF102" t="s">
        <v>99</v>
      </c>
      <c r="AG102">
        <v>0.0125</v>
      </c>
      <c r="AH102">
        <v>2</v>
      </c>
      <c r="AI102">
        <v>24182531</v>
      </c>
      <c r="AJ102">
        <v>97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ht="12.75">
      <c r="A103">
        <f>ROW(Source!A47)</f>
        <v>47</v>
      </c>
      <c r="B103">
        <v>24182543</v>
      </c>
      <c r="C103">
        <v>24182527</v>
      </c>
      <c r="D103">
        <v>19856051</v>
      </c>
      <c r="E103">
        <v>1</v>
      </c>
      <c r="F103">
        <v>1</v>
      </c>
      <c r="G103">
        <v>1</v>
      </c>
      <c r="H103">
        <v>3</v>
      </c>
      <c r="I103" t="s">
        <v>549</v>
      </c>
      <c r="J103" t="s">
        <v>550</v>
      </c>
      <c r="K103" t="s">
        <v>551</v>
      </c>
      <c r="L103">
        <v>1348</v>
      </c>
      <c r="N103">
        <v>1009</v>
      </c>
      <c r="O103" t="s">
        <v>144</v>
      </c>
      <c r="P103" t="s">
        <v>144</v>
      </c>
      <c r="Q103">
        <v>1000</v>
      </c>
      <c r="X103">
        <v>0.0097</v>
      </c>
      <c r="Y103">
        <v>4602.07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G103">
        <v>0.0097</v>
      </c>
      <c r="AH103">
        <v>2</v>
      </c>
      <c r="AI103">
        <v>24182532</v>
      </c>
      <c r="AJ103">
        <v>98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ht="12.75">
      <c r="A104">
        <f>ROW(Source!A47)</f>
        <v>47</v>
      </c>
      <c r="B104">
        <v>24182544</v>
      </c>
      <c r="C104">
        <v>24182527</v>
      </c>
      <c r="D104">
        <v>19856092</v>
      </c>
      <c r="E104">
        <v>1</v>
      </c>
      <c r="F104">
        <v>1</v>
      </c>
      <c r="G104">
        <v>1</v>
      </c>
      <c r="H104">
        <v>3</v>
      </c>
      <c r="I104" t="s">
        <v>552</v>
      </c>
      <c r="J104" t="s">
        <v>553</v>
      </c>
      <c r="K104" t="s">
        <v>554</v>
      </c>
      <c r="L104">
        <v>1346</v>
      </c>
      <c r="N104">
        <v>1009</v>
      </c>
      <c r="O104" t="s">
        <v>125</v>
      </c>
      <c r="P104" t="s">
        <v>125</v>
      </c>
      <c r="Q104">
        <v>1</v>
      </c>
      <c r="X104">
        <v>0.01</v>
      </c>
      <c r="Y104">
        <v>7.42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G104">
        <v>0.01</v>
      </c>
      <c r="AH104">
        <v>2</v>
      </c>
      <c r="AI104">
        <v>24182533</v>
      </c>
      <c r="AJ104">
        <v>99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ht="12.75">
      <c r="A105">
        <f>ROW(Source!A47)</f>
        <v>47</v>
      </c>
      <c r="B105">
        <v>24182545</v>
      </c>
      <c r="C105">
        <v>24182527</v>
      </c>
      <c r="D105">
        <v>19856142</v>
      </c>
      <c r="E105">
        <v>1</v>
      </c>
      <c r="F105">
        <v>1</v>
      </c>
      <c r="G105">
        <v>1</v>
      </c>
      <c r="H105">
        <v>3</v>
      </c>
      <c r="I105" t="s">
        <v>565</v>
      </c>
      <c r="J105" t="s">
        <v>566</v>
      </c>
      <c r="K105" t="s">
        <v>567</v>
      </c>
      <c r="L105">
        <v>1348</v>
      </c>
      <c r="N105">
        <v>1009</v>
      </c>
      <c r="O105" t="s">
        <v>144</v>
      </c>
      <c r="P105" t="s">
        <v>144</v>
      </c>
      <c r="Q105">
        <v>1000</v>
      </c>
      <c r="X105">
        <v>0.0029</v>
      </c>
      <c r="Y105">
        <v>30236.5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0</v>
      </c>
      <c r="AG105">
        <v>0.0029</v>
      </c>
      <c r="AH105">
        <v>2</v>
      </c>
      <c r="AI105">
        <v>24182534</v>
      </c>
      <c r="AJ105">
        <v>100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ht="12.75">
      <c r="A106">
        <f>ROW(Source!A47)</f>
        <v>47</v>
      </c>
      <c r="B106">
        <v>24182546</v>
      </c>
      <c r="C106">
        <v>24182527</v>
      </c>
      <c r="D106">
        <v>19856152</v>
      </c>
      <c r="E106">
        <v>1</v>
      </c>
      <c r="F106">
        <v>1</v>
      </c>
      <c r="G106">
        <v>1</v>
      </c>
      <c r="H106">
        <v>3</v>
      </c>
      <c r="I106" t="s">
        <v>568</v>
      </c>
      <c r="J106" t="s">
        <v>569</v>
      </c>
      <c r="K106" t="s">
        <v>570</v>
      </c>
      <c r="L106">
        <v>1348</v>
      </c>
      <c r="N106">
        <v>1009</v>
      </c>
      <c r="O106" t="s">
        <v>144</v>
      </c>
      <c r="P106" t="s">
        <v>144</v>
      </c>
      <c r="Q106">
        <v>1000</v>
      </c>
      <c r="X106">
        <v>0.0071</v>
      </c>
      <c r="Y106">
        <v>7634.73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0</v>
      </c>
      <c r="AG106">
        <v>0.0071</v>
      </c>
      <c r="AH106">
        <v>2</v>
      </c>
      <c r="AI106">
        <v>24182535</v>
      </c>
      <c r="AJ106">
        <v>101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ht="12.75">
      <c r="A107">
        <f>ROW(Source!A47)</f>
        <v>47</v>
      </c>
      <c r="B107">
        <v>24182547</v>
      </c>
      <c r="C107">
        <v>24182527</v>
      </c>
      <c r="D107">
        <v>19856298</v>
      </c>
      <c r="E107">
        <v>1</v>
      </c>
      <c r="F107">
        <v>1</v>
      </c>
      <c r="G107">
        <v>1</v>
      </c>
      <c r="H107">
        <v>3</v>
      </c>
      <c r="I107" t="s">
        <v>571</v>
      </c>
      <c r="J107" t="s">
        <v>572</v>
      </c>
      <c r="K107" t="s">
        <v>573</v>
      </c>
      <c r="L107">
        <v>1328</v>
      </c>
      <c r="N107">
        <v>1005</v>
      </c>
      <c r="O107" t="s">
        <v>64</v>
      </c>
      <c r="P107" t="s">
        <v>64</v>
      </c>
      <c r="Q107">
        <v>100</v>
      </c>
      <c r="X107">
        <v>1.15</v>
      </c>
      <c r="Y107">
        <v>2849.24</v>
      </c>
      <c r="Z107">
        <v>0</v>
      </c>
      <c r="AA107">
        <v>0</v>
      </c>
      <c r="AB107">
        <v>0</v>
      </c>
      <c r="AC107">
        <v>0</v>
      </c>
      <c r="AD107">
        <v>1</v>
      </c>
      <c r="AE107">
        <v>0</v>
      </c>
      <c r="AG107">
        <v>1.15</v>
      </c>
      <c r="AH107">
        <v>2</v>
      </c>
      <c r="AI107">
        <v>24182536</v>
      </c>
      <c r="AJ107">
        <v>102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ht="12.75">
      <c r="A108">
        <f>ROW(Source!A47)</f>
        <v>47</v>
      </c>
      <c r="B108">
        <v>24182548</v>
      </c>
      <c r="C108">
        <v>24182527</v>
      </c>
      <c r="D108">
        <v>19905705</v>
      </c>
      <c r="E108">
        <v>1</v>
      </c>
      <c r="F108">
        <v>1</v>
      </c>
      <c r="G108">
        <v>1</v>
      </c>
      <c r="H108">
        <v>3</v>
      </c>
      <c r="I108" t="s">
        <v>574</v>
      </c>
      <c r="J108" t="s">
        <v>575</v>
      </c>
      <c r="K108" t="s">
        <v>576</v>
      </c>
      <c r="L108">
        <v>1339</v>
      </c>
      <c r="N108">
        <v>1007</v>
      </c>
      <c r="O108" t="s">
        <v>535</v>
      </c>
      <c r="P108" t="s">
        <v>535</v>
      </c>
      <c r="Q108">
        <v>1</v>
      </c>
      <c r="X108">
        <v>0.0004</v>
      </c>
      <c r="Y108">
        <v>89.06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0</v>
      </c>
      <c r="AG108">
        <v>0.0004</v>
      </c>
      <c r="AH108">
        <v>2</v>
      </c>
      <c r="AI108">
        <v>24182537</v>
      </c>
      <c r="AJ108">
        <v>103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ht="12.75">
      <c r="A109">
        <f>ROW(Source!A47)</f>
        <v>47</v>
      </c>
      <c r="B109">
        <v>24182549</v>
      </c>
      <c r="C109">
        <v>24182527</v>
      </c>
      <c r="D109">
        <v>19905834</v>
      </c>
      <c r="E109">
        <v>1</v>
      </c>
      <c r="F109">
        <v>1</v>
      </c>
      <c r="G109">
        <v>1</v>
      </c>
      <c r="H109">
        <v>3</v>
      </c>
      <c r="I109" t="s">
        <v>532</v>
      </c>
      <c r="J109" t="s">
        <v>533</v>
      </c>
      <c r="K109" t="s">
        <v>534</v>
      </c>
      <c r="L109">
        <v>1339</v>
      </c>
      <c r="N109">
        <v>1007</v>
      </c>
      <c r="O109" t="s">
        <v>535</v>
      </c>
      <c r="P109" t="s">
        <v>535</v>
      </c>
      <c r="Q109">
        <v>1</v>
      </c>
      <c r="X109">
        <v>0.01</v>
      </c>
      <c r="Y109">
        <v>6.3</v>
      </c>
      <c r="Z109">
        <v>0</v>
      </c>
      <c r="AA109">
        <v>0</v>
      </c>
      <c r="AB109">
        <v>0</v>
      </c>
      <c r="AC109">
        <v>0</v>
      </c>
      <c r="AD109">
        <v>1</v>
      </c>
      <c r="AE109">
        <v>0</v>
      </c>
      <c r="AG109">
        <v>0.01</v>
      </c>
      <c r="AH109">
        <v>2</v>
      </c>
      <c r="AI109">
        <v>24182538</v>
      </c>
      <c r="AJ109">
        <v>104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ht="12.75">
      <c r="A110">
        <f>ROW(Source!A48)</f>
        <v>48</v>
      </c>
      <c r="B110">
        <v>24182559</v>
      </c>
      <c r="C110">
        <v>24182550</v>
      </c>
      <c r="D110">
        <v>9914958</v>
      </c>
      <c r="E110">
        <v>1</v>
      </c>
      <c r="F110">
        <v>1</v>
      </c>
      <c r="G110">
        <v>1</v>
      </c>
      <c r="H110">
        <v>1</v>
      </c>
      <c r="I110" t="s">
        <v>544</v>
      </c>
      <c r="K110" t="s">
        <v>545</v>
      </c>
      <c r="L110">
        <v>1191</v>
      </c>
      <c r="N110">
        <v>1013</v>
      </c>
      <c r="O110" t="s">
        <v>419</v>
      </c>
      <c r="P110" t="s">
        <v>419</v>
      </c>
      <c r="Q110">
        <v>1</v>
      </c>
      <c r="X110">
        <v>25.41</v>
      </c>
      <c r="Y110">
        <v>0</v>
      </c>
      <c r="Z110">
        <v>0</v>
      </c>
      <c r="AA110">
        <v>0</v>
      </c>
      <c r="AB110">
        <v>8.72</v>
      </c>
      <c r="AC110">
        <v>0</v>
      </c>
      <c r="AD110">
        <v>1</v>
      </c>
      <c r="AE110">
        <v>1</v>
      </c>
      <c r="AF110" t="s">
        <v>100</v>
      </c>
      <c r="AG110">
        <v>29.2215</v>
      </c>
      <c r="AH110">
        <v>2</v>
      </c>
      <c r="AI110">
        <v>24182551</v>
      </c>
      <c r="AJ110">
        <v>105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ht="12.75">
      <c r="A111">
        <f>ROW(Source!A48)</f>
        <v>48</v>
      </c>
      <c r="B111">
        <v>24182560</v>
      </c>
      <c r="C111">
        <v>24182550</v>
      </c>
      <c r="D111">
        <v>121548</v>
      </c>
      <c r="E111">
        <v>1</v>
      </c>
      <c r="F111">
        <v>1</v>
      </c>
      <c r="G111">
        <v>1</v>
      </c>
      <c r="H111">
        <v>1</v>
      </c>
      <c r="I111" t="s">
        <v>28</v>
      </c>
      <c r="K111" t="s">
        <v>420</v>
      </c>
      <c r="L111">
        <v>608254</v>
      </c>
      <c r="N111">
        <v>1013</v>
      </c>
      <c r="O111" t="s">
        <v>421</v>
      </c>
      <c r="P111" t="s">
        <v>421</v>
      </c>
      <c r="Q111">
        <v>1</v>
      </c>
      <c r="X111">
        <v>0.01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2</v>
      </c>
      <c r="AF111" t="s">
        <v>99</v>
      </c>
      <c r="AG111">
        <v>0.0125</v>
      </c>
      <c r="AH111">
        <v>2</v>
      </c>
      <c r="AI111">
        <v>24182552</v>
      </c>
      <c r="AJ111">
        <v>106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ht="12.75">
      <c r="A112">
        <f>ROW(Source!A48)</f>
        <v>48</v>
      </c>
      <c r="B112">
        <v>24182561</v>
      </c>
      <c r="C112">
        <v>24182550</v>
      </c>
      <c r="D112">
        <v>19851747</v>
      </c>
      <c r="E112">
        <v>1</v>
      </c>
      <c r="F112">
        <v>1</v>
      </c>
      <c r="G112">
        <v>1</v>
      </c>
      <c r="H112">
        <v>2</v>
      </c>
      <c r="I112" t="s">
        <v>422</v>
      </c>
      <c r="J112" t="s">
        <v>423</v>
      </c>
      <c r="K112" t="s">
        <v>424</v>
      </c>
      <c r="L112">
        <v>1368</v>
      </c>
      <c r="N112">
        <v>1011</v>
      </c>
      <c r="O112" t="s">
        <v>425</v>
      </c>
      <c r="P112" t="s">
        <v>425</v>
      </c>
      <c r="Q112">
        <v>1</v>
      </c>
      <c r="X112">
        <v>0.01</v>
      </c>
      <c r="Y112">
        <v>0</v>
      </c>
      <c r="Z112">
        <v>37.34</v>
      </c>
      <c r="AA112">
        <v>13.12</v>
      </c>
      <c r="AB112">
        <v>0</v>
      </c>
      <c r="AC112">
        <v>0</v>
      </c>
      <c r="AD112">
        <v>1</v>
      </c>
      <c r="AE112">
        <v>0</v>
      </c>
      <c r="AF112" t="s">
        <v>99</v>
      </c>
      <c r="AG112">
        <v>0.0125</v>
      </c>
      <c r="AH112">
        <v>2</v>
      </c>
      <c r="AI112">
        <v>24182553</v>
      </c>
      <c r="AJ112">
        <v>107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ht="12.75">
      <c r="A113">
        <f>ROW(Source!A48)</f>
        <v>48</v>
      </c>
      <c r="B113">
        <v>24182562</v>
      </c>
      <c r="C113">
        <v>24182550</v>
      </c>
      <c r="D113">
        <v>19853649</v>
      </c>
      <c r="E113">
        <v>1</v>
      </c>
      <c r="F113">
        <v>1</v>
      </c>
      <c r="G113">
        <v>1</v>
      </c>
      <c r="H113">
        <v>2</v>
      </c>
      <c r="I113" t="s">
        <v>447</v>
      </c>
      <c r="J113" t="s">
        <v>448</v>
      </c>
      <c r="K113" t="s">
        <v>449</v>
      </c>
      <c r="L113">
        <v>1368</v>
      </c>
      <c r="N113">
        <v>1011</v>
      </c>
      <c r="O113" t="s">
        <v>425</v>
      </c>
      <c r="P113" t="s">
        <v>425</v>
      </c>
      <c r="Q113">
        <v>1</v>
      </c>
      <c r="X113">
        <v>0.1</v>
      </c>
      <c r="Y113">
        <v>0</v>
      </c>
      <c r="Z113">
        <v>80.75</v>
      </c>
      <c r="AA113">
        <v>0</v>
      </c>
      <c r="AB113">
        <v>0</v>
      </c>
      <c r="AC113">
        <v>0</v>
      </c>
      <c r="AD113">
        <v>1</v>
      </c>
      <c r="AE113">
        <v>0</v>
      </c>
      <c r="AF113" t="s">
        <v>99</v>
      </c>
      <c r="AG113">
        <v>0.125</v>
      </c>
      <c r="AH113">
        <v>2</v>
      </c>
      <c r="AI113">
        <v>24182554</v>
      </c>
      <c r="AJ113">
        <v>108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ht="12.75">
      <c r="A114">
        <f>ROW(Source!A48)</f>
        <v>48</v>
      </c>
      <c r="B114">
        <v>24182563</v>
      </c>
      <c r="C114">
        <v>24182550</v>
      </c>
      <c r="D114">
        <v>19855941</v>
      </c>
      <c r="E114">
        <v>1</v>
      </c>
      <c r="F114">
        <v>1</v>
      </c>
      <c r="G114">
        <v>1</v>
      </c>
      <c r="H114">
        <v>3</v>
      </c>
      <c r="I114" t="s">
        <v>546</v>
      </c>
      <c r="J114" t="s">
        <v>547</v>
      </c>
      <c r="K114" t="s">
        <v>548</v>
      </c>
      <c r="L114">
        <v>1327</v>
      </c>
      <c r="N114">
        <v>1005</v>
      </c>
      <c r="O114" t="s">
        <v>107</v>
      </c>
      <c r="P114" t="s">
        <v>107</v>
      </c>
      <c r="Q114">
        <v>1</v>
      </c>
      <c r="X114">
        <v>0.84</v>
      </c>
      <c r="Y114">
        <v>36.79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0</v>
      </c>
      <c r="AG114">
        <v>0.84</v>
      </c>
      <c r="AH114">
        <v>2</v>
      </c>
      <c r="AI114">
        <v>24182555</v>
      </c>
      <c r="AJ114">
        <v>109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ht="12.75">
      <c r="A115">
        <f>ROW(Source!A48)</f>
        <v>48</v>
      </c>
      <c r="B115">
        <v>24182564</v>
      </c>
      <c r="C115">
        <v>24182550</v>
      </c>
      <c r="D115">
        <v>19856051</v>
      </c>
      <c r="E115">
        <v>1</v>
      </c>
      <c r="F115">
        <v>1</v>
      </c>
      <c r="G115">
        <v>1</v>
      </c>
      <c r="H115">
        <v>3</v>
      </c>
      <c r="I115" t="s">
        <v>549</v>
      </c>
      <c r="J115" t="s">
        <v>550</v>
      </c>
      <c r="K115" t="s">
        <v>551</v>
      </c>
      <c r="L115">
        <v>1348</v>
      </c>
      <c r="N115">
        <v>1009</v>
      </c>
      <c r="O115" t="s">
        <v>144</v>
      </c>
      <c r="P115" t="s">
        <v>144</v>
      </c>
      <c r="Q115">
        <v>1000</v>
      </c>
      <c r="X115">
        <v>0.005</v>
      </c>
      <c r="Y115">
        <v>4602.07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0</v>
      </c>
      <c r="AG115">
        <v>0.005</v>
      </c>
      <c r="AH115">
        <v>2</v>
      </c>
      <c r="AI115">
        <v>24182556</v>
      </c>
      <c r="AJ115">
        <v>110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ht="12.75">
      <c r="A116">
        <f>ROW(Source!A48)</f>
        <v>48</v>
      </c>
      <c r="B116">
        <v>24182565</v>
      </c>
      <c r="C116">
        <v>24182550</v>
      </c>
      <c r="D116">
        <v>19856092</v>
      </c>
      <c r="E116">
        <v>1</v>
      </c>
      <c r="F116">
        <v>1</v>
      </c>
      <c r="G116">
        <v>1</v>
      </c>
      <c r="H116">
        <v>3</v>
      </c>
      <c r="I116" t="s">
        <v>552</v>
      </c>
      <c r="J116" t="s">
        <v>553</v>
      </c>
      <c r="K116" t="s">
        <v>554</v>
      </c>
      <c r="L116">
        <v>1346</v>
      </c>
      <c r="N116">
        <v>1009</v>
      </c>
      <c r="O116" t="s">
        <v>125</v>
      </c>
      <c r="P116" t="s">
        <v>125</v>
      </c>
      <c r="Q116">
        <v>1</v>
      </c>
      <c r="X116">
        <v>0.31</v>
      </c>
      <c r="Y116">
        <v>7.42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0</v>
      </c>
      <c r="AG116">
        <v>0.31</v>
      </c>
      <c r="AH116">
        <v>2</v>
      </c>
      <c r="AI116">
        <v>24182557</v>
      </c>
      <c r="AJ116">
        <v>111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ht="12.75">
      <c r="A117">
        <f>ROW(Source!A48)</f>
        <v>48</v>
      </c>
      <c r="B117">
        <v>24182566</v>
      </c>
      <c r="C117">
        <v>24182550</v>
      </c>
      <c r="D117">
        <v>19856265</v>
      </c>
      <c r="E117">
        <v>1</v>
      </c>
      <c r="F117">
        <v>1</v>
      </c>
      <c r="G117">
        <v>1</v>
      </c>
      <c r="H117">
        <v>3</v>
      </c>
      <c r="I117" t="s">
        <v>555</v>
      </c>
      <c r="J117" t="s">
        <v>556</v>
      </c>
      <c r="K117" t="s">
        <v>557</v>
      </c>
      <c r="L117">
        <v>1348</v>
      </c>
      <c r="N117">
        <v>1009</v>
      </c>
      <c r="O117" t="s">
        <v>144</v>
      </c>
      <c r="P117" t="s">
        <v>144</v>
      </c>
      <c r="Q117">
        <v>1000</v>
      </c>
      <c r="X117">
        <v>0.063</v>
      </c>
      <c r="Y117">
        <v>16382.16</v>
      </c>
      <c r="Z117">
        <v>0</v>
      </c>
      <c r="AA117">
        <v>0</v>
      </c>
      <c r="AB117">
        <v>0</v>
      </c>
      <c r="AC117">
        <v>0</v>
      </c>
      <c r="AD117">
        <v>1</v>
      </c>
      <c r="AE117">
        <v>0</v>
      </c>
      <c r="AG117">
        <v>0.063</v>
      </c>
      <c r="AH117">
        <v>2</v>
      </c>
      <c r="AI117">
        <v>24182558</v>
      </c>
      <c r="AJ117">
        <v>112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ht="12.75">
      <c r="A118">
        <f>ROW(Source!A49)</f>
        <v>49</v>
      </c>
      <c r="B118">
        <v>24182574</v>
      </c>
      <c r="C118">
        <v>24182567</v>
      </c>
      <c r="D118">
        <v>9915120</v>
      </c>
      <c r="E118">
        <v>1</v>
      </c>
      <c r="F118">
        <v>1</v>
      </c>
      <c r="G118">
        <v>1</v>
      </c>
      <c r="H118">
        <v>1</v>
      </c>
      <c r="I118" t="s">
        <v>558</v>
      </c>
      <c r="K118" t="s">
        <v>559</v>
      </c>
      <c r="L118">
        <v>1191</v>
      </c>
      <c r="N118">
        <v>1013</v>
      </c>
      <c r="O118" t="s">
        <v>419</v>
      </c>
      <c r="P118" t="s">
        <v>419</v>
      </c>
      <c r="Q118">
        <v>1</v>
      </c>
      <c r="X118">
        <v>6.55</v>
      </c>
      <c r="Y118">
        <v>0</v>
      </c>
      <c r="Z118">
        <v>0</v>
      </c>
      <c r="AA118">
        <v>0</v>
      </c>
      <c r="AB118">
        <v>9.35</v>
      </c>
      <c r="AC118">
        <v>0</v>
      </c>
      <c r="AD118">
        <v>1</v>
      </c>
      <c r="AE118">
        <v>1</v>
      </c>
      <c r="AF118" t="s">
        <v>100</v>
      </c>
      <c r="AG118">
        <v>7.532499999999999</v>
      </c>
      <c r="AH118">
        <v>2</v>
      </c>
      <c r="AI118">
        <v>24182568</v>
      </c>
      <c r="AJ118">
        <v>113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ht="12.75">
      <c r="A119">
        <f>ROW(Source!A49)</f>
        <v>49</v>
      </c>
      <c r="B119">
        <v>24182575</v>
      </c>
      <c r="C119">
        <v>24182567</v>
      </c>
      <c r="D119">
        <v>121548</v>
      </c>
      <c r="E119">
        <v>1</v>
      </c>
      <c r="F119">
        <v>1</v>
      </c>
      <c r="G119">
        <v>1</v>
      </c>
      <c r="H119">
        <v>1</v>
      </c>
      <c r="I119" t="s">
        <v>28</v>
      </c>
      <c r="K119" t="s">
        <v>420</v>
      </c>
      <c r="L119">
        <v>608254</v>
      </c>
      <c r="N119">
        <v>1013</v>
      </c>
      <c r="O119" t="s">
        <v>421</v>
      </c>
      <c r="P119" t="s">
        <v>421</v>
      </c>
      <c r="Q119">
        <v>1</v>
      </c>
      <c r="X119">
        <v>0.01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2</v>
      </c>
      <c r="AF119" t="s">
        <v>99</v>
      </c>
      <c r="AG119">
        <v>0.0125</v>
      </c>
      <c r="AH119">
        <v>2</v>
      </c>
      <c r="AI119">
        <v>24182569</v>
      </c>
      <c r="AJ119">
        <v>114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ht="12.75">
      <c r="A120">
        <f>ROW(Source!A49)</f>
        <v>49</v>
      </c>
      <c r="B120">
        <v>24182576</v>
      </c>
      <c r="C120">
        <v>24182567</v>
      </c>
      <c r="D120">
        <v>19851747</v>
      </c>
      <c r="E120">
        <v>1</v>
      </c>
      <c r="F120">
        <v>1</v>
      </c>
      <c r="G120">
        <v>1</v>
      </c>
      <c r="H120">
        <v>2</v>
      </c>
      <c r="I120" t="s">
        <v>422</v>
      </c>
      <c r="J120" t="s">
        <v>423</v>
      </c>
      <c r="K120" t="s">
        <v>424</v>
      </c>
      <c r="L120">
        <v>1368</v>
      </c>
      <c r="N120">
        <v>1011</v>
      </c>
      <c r="O120" t="s">
        <v>425</v>
      </c>
      <c r="P120" t="s">
        <v>425</v>
      </c>
      <c r="Q120">
        <v>1</v>
      </c>
      <c r="X120">
        <v>0.01</v>
      </c>
      <c r="Y120">
        <v>0</v>
      </c>
      <c r="Z120">
        <v>37.34</v>
      </c>
      <c r="AA120">
        <v>13.12</v>
      </c>
      <c r="AB120">
        <v>0</v>
      </c>
      <c r="AC120">
        <v>0</v>
      </c>
      <c r="AD120">
        <v>1</v>
      </c>
      <c r="AE120">
        <v>0</v>
      </c>
      <c r="AF120" t="s">
        <v>99</v>
      </c>
      <c r="AG120">
        <v>0.0125</v>
      </c>
      <c r="AH120">
        <v>2</v>
      </c>
      <c r="AI120">
        <v>24182570</v>
      </c>
      <c r="AJ120">
        <v>115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ht="12.75">
      <c r="A121">
        <f>ROW(Source!A49)</f>
        <v>49</v>
      </c>
      <c r="B121">
        <v>24182577</v>
      </c>
      <c r="C121">
        <v>24182567</v>
      </c>
      <c r="D121">
        <v>19853649</v>
      </c>
      <c r="E121">
        <v>1</v>
      </c>
      <c r="F121">
        <v>1</v>
      </c>
      <c r="G121">
        <v>1</v>
      </c>
      <c r="H121">
        <v>2</v>
      </c>
      <c r="I121" t="s">
        <v>447</v>
      </c>
      <c r="J121" t="s">
        <v>448</v>
      </c>
      <c r="K121" t="s">
        <v>449</v>
      </c>
      <c r="L121">
        <v>1368</v>
      </c>
      <c r="N121">
        <v>1011</v>
      </c>
      <c r="O121" t="s">
        <v>425</v>
      </c>
      <c r="P121" t="s">
        <v>425</v>
      </c>
      <c r="Q121">
        <v>1</v>
      </c>
      <c r="X121">
        <v>0.01</v>
      </c>
      <c r="Y121">
        <v>0</v>
      </c>
      <c r="Z121">
        <v>80.75</v>
      </c>
      <c r="AA121">
        <v>0</v>
      </c>
      <c r="AB121">
        <v>0</v>
      </c>
      <c r="AC121">
        <v>0</v>
      </c>
      <c r="AD121">
        <v>1</v>
      </c>
      <c r="AE121">
        <v>0</v>
      </c>
      <c r="AF121" t="s">
        <v>99</v>
      </c>
      <c r="AG121">
        <v>0.0125</v>
      </c>
      <c r="AH121">
        <v>2</v>
      </c>
      <c r="AI121">
        <v>24182571</v>
      </c>
      <c r="AJ121">
        <v>116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ht="12.75">
      <c r="A122">
        <f>ROW(Source!A49)</f>
        <v>49</v>
      </c>
      <c r="B122">
        <v>24182578</v>
      </c>
      <c r="C122">
        <v>24182567</v>
      </c>
      <c r="D122">
        <v>19856092</v>
      </c>
      <c r="E122">
        <v>1</v>
      </c>
      <c r="F122">
        <v>1</v>
      </c>
      <c r="G122">
        <v>1</v>
      </c>
      <c r="H122">
        <v>3</v>
      </c>
      <c r="I122" t="s">
        <v>552</v>
      </c>
      <c r="J122" t="s">
        <v>553</v>
      </c>
      <c r="K122" t="s">
        <v>554</v>
      </c>
      <c r="L122">
        <v>1346</v>
      </c>
      <c r="N122">
        <v>1009</v>
      </c>
      <c r="O122" t="s">
        <v>125</v>
      </c>
      <c r="P122" t="s">
        <v>125</v>
      </c>
      <c r="Q122">
        <v>1</v>
      </c>
      <c r="X122">
        <v>0.1</v>
      </c>
      <c r="Y122">
        <v>7.42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G122">
        <v>0.1</v>
      </c>
      <c r="AH122">
        <v>2</v>
      </c>
      <c r="AI122">
        <v>24182572</v>
      </c>
      <c r="AJ122">
        <v>117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ht="12.75">
      <c r="A123">
        <f>ROW(Source!A49)</f>
        <v>49</v>
      </c>
      <c r="B123">
        <v>24182579</v>
      </c>
      <c r="C123">
        <v>24182567</v>
      </c>
      <c r="D123">
        <v>19863390</v>
      </c>
      <c r="E123">
        <v>1</v>
      </c>
      <c r="F123">
        <v>1</v>
      </c>
      <c r="G123">
        <v>1</v>
      </c>
      <c r="H123">
        <v>3</v>
      </c>
      <c r="I123" t="s">
        <v>752</v>
      </c>
      <c r="J123" t="s">
        <v>753</v>
      </c>
      <c r="K123" t="s">
        <v>754</v>
      </c>
      <c r="L123">
        <v>1348</v>
      </c>
      <c r="N123">
        <v>1009</v>
      </c>
      <c r="O123" t="s">
        <v>144</v>
      </c>
      <c r="P123" t="s">
        <v>144</v>
      </c>
      <c r="Q123">
        <v>1000</v>
      </c>
      <c r="X123">
        <v>0.013</v>
      </c>
      <c r="Y123">
        <v>0</v>
      </c>
      <c r="Z123">
        <v>0</v>
      </c>
      <c r="AA123">
        <v>0</v>
      </c>
      <c r="AB123">
        <v>0</v>
      </c>
      <c r="AC123">
        <v>1</v>
      </c>
      <c r="AD123">
        <v>0</v>
      </c>
      <c r="AE123">
        <v>0</v>
      </c>
      <c r="AG123">
        <v>0.013</v>
      </c>
      <c r="AH123">
        <v>3</v>
      </c>
      <c r="AI123">
        <v>-1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ht="12.75">
      <c r="A124">
        <f>ROW(Source!A51)</f>
        <v>51</v>
      </c>
      <c r="B124">
        <v>24182592</v>
      </c>
      <c r="C124">
        <v>24182581</v>
      </c>
      <c r="D124">
        <v>9914966</v>
      </c>
      <c r="E124">
        <v>1</v>
      </c>
      <c r="F124">
        <v>1</v>
      </c>
      <c r="G124">
        <v>1</v>
      </c>
      <c r="H124">
        <v>1</v>
      </c>
      <c r="I124" t="s">
        <v>521</v>
      </c>
      <c r="K124" t="s">
        <v>522</v>
      </c>
      <c r="L124">
        <v>1191</v>
      </c>
      <c r="N124">
        <v>1013</v>
      </c>
      <c r="O124" t="s">
        <v>419</v>
      </c>
      <c r="P124" t="s">
        <v>419</v>
      </c>
      <c r="Q124">
        <v>1</v>
      </c>
      <c r="X124">
        <v>159.67</v>
      </c>
      <c r="Y124">
        <v>0</v>
      </c>
      <c r="Z124">
        <v>0</v>
      </c>
      <c r="AA124">
        <v>0</v>
      </c>
      <c r="AB124">
        <v>8.93</v>
      </c>
      <c r="AC124">
        <v>0</v>
      </c>
      <c r="AD124">
        <v>1</v>
      </c>
      <c r="AE124">
        <v>1</v>
      </c>
      <c r="AF124" t="s">
        <v>100</v>
      </c>
      <c r="AG124">
        <v>183.62049999999996</v>
      </c>
      <c r="AH124">
        <v>2</v>
      </c>
      <c r="AI124">
        <v>24182582</v>
      </c>
      <c r="AJ124">
        <v>119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ht="12.75">
      <c r="A125">
        <f>ROW(Source!A51)</f>
        <v>51</v>
      </c>
      <c r="B125">
        <v>24182593</v>
      </c>
      <c r="C125">
        <v>24182581</v>
      </c>
      <c r="D125">
        <v>121548</v>
      </c>
      <c r="E125">
        <v>1</v>
      </c>
      <c r="F125">
        <v>1</v>
      </c>
      <c r="G125">
        <v>1</v>
      </c>
      <c r="H125">
        <v>1</v>
      </c>
      <c r="I125" t="s">
        <v>28</v>
      </c>
      <c r="K125" t="s">
        <v>420</v>
      </c>
      <c r="L125">
        <v>608254</v>
      </c>
      <c r="N125">
        <v>1013</v>
      </c>
      <c r="O125" t="s">
        <v>421</v>
      </c>
      <c r="P125" t="s">
        <v>421</v>
      </c>
      <c r="Q125">
        <v>1</v>
      </c>
      <c r="X125">
        <v>1.65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1</v>
      </c>
      <c r="AE125">
        <v>2</v>
      </c>
      <c r="AF125" t="s">
        <v>99</v>
      </c>
      <c r="AG125">
        <v>2.0625</v>
      </c>
      <c r="AH125">
        <v>2</v>
      </c>
      <c r="AI125">
        <v>24182583</v>
      </c>
      <c r="AJ125">
        <v>120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ht="12.75">
      <c r="A126">
        <f>ROW(Source!A51)</f>
        <v>51</v>
      </c>
      <c r="B126">
        <v>24182594</v>
      </c>
      <c r="C126">
        <v>24182581</v>
      </c>
      <c r="D126">
        <v>19851683</v>
      </c>
      <c r="E126">
        <v>1</v>
      </c>
      <c r="F126">
        <v>1</v>
      </c>
      <c r="G126">
        <v>1</v>
      </c>
      <c r="H126">
        <v>2</v>
      </c>
      <c r="I126" t="s">
        <v>523</v>
      </c>
      <c r="J126" t="s">
        <v>524</v>
      </c>
      <c r="K126" t="s">
        <v>525</v>
      </c>
      <c r="L126">
        <v>1368</v>
      </c>
      <c r="N126">
        <v>1011</v>
      </c>
      <c r="O126" t="s">
        <v>425</v>
      </c>
      <c r="P126" t="s">
        <v>425</v>
      </c>
      <c r="Q126">
        <v>1</v>
      </c>
      <c r="X126">
        <v>0.08</v>
      </c>
      <c r="Y126">
        <v>0</v>
      </c>
      <c r="Z126">
        <v>108.42</v>
      </c>
      <c r="AA126">
        <v>9.78</v>
      </c>
      <c r="AB126">
        <v>0</v>
      </c>
      <c r="AC126">
        <v>0</v>
      </c>
      <c r="AD126">
        <v>1</v>
      </c>
      <c r="AE126">
        <v>0</v>
      </c>
      <c r="AF126" t="s">
        <v>99</v>
      </c>
      <c r="AG126">
        <v>0.1</v>
      </c>
      <c r="AH126">
        <v>2</v>
      </c>
      <c r="AI126">
        <v>24182584</v>
      </c>
      <c r="AJ126">
        <v>121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ht="12.75">
      <c r="A127">
        <f>ROW(Source!A51)</f>
        <v>51</v>
      </c>
      <c r="B127">
        <v>24182595</v>
      </c>
      <c r="C127">
        <v>24182581</v>
      </c>
      <c r="D127">
        <v>19851747</v>
      </c>
      <c r="E127">
        <v>1</v>
      </c>
      <c r="F127">
        <v>1</v>
      </c>
      <c r="G127">
        <v>1</v>
      </c>
      <c r="H127">
        <v>2</v>
      </c>
      <c r="I127" t="s">
        <v>422</v>
      </c>
      <c r="J127" t="s">
        <v>423</v>
      </c>
      <c r="K127" t="s">
        <v>424</v>
      </c>
      <c r="L127">
        <v>1368</v>
      </c>
      <c r="N127">
        <v>1011</v>
      </c>
      <c r="O127" t="s">
        <v>425</v>
      </c>
      <c r="P127" t="s">
        <v>425</v>
      </c>
      <c r="Q127">
        <v>1</v>
      </c>
      <c r="X127">
        <v>0.27</v>
      </c>
      <c r="Y127">
        <v>0</v>
      </c>
      <c r="Z127">
        <v>37.34</v>
      </c>
      <c r="AA127">
        <v>13.12</v>
      </c>
      <c r="AB127">
        <v>0</v>
      </c>
      <c r="AC127">
        <v>0</v>
      </c>
      <c r="AD127">
        <v>1</v>
      </c>
      <c r="AE127">
        <v>0</v>
      </c>
      <c r="AF127" t="s">
        <v>99</v>
      </c>
      <c r="AG127">
        <v>0.3375</v>
      </c>
      <c r="AH127">
        <v>2</v>
      </c>
      <c r="AI127">
        <v>24182585</v>
      </c>
      <c r="AJ127">
        <v>122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ht="12.75">
      <c r="A128">
        <f>ROW(Source!A51)</f>
        <v>51</v>
      </c>
      <c r="B128">
        <v>24182596</v>
      </c>
      <c r="C128">
        <v>24182581</v>
      </c>
      <c r="D128">
        <v>19852164</v>
      </c>
      <c r="E128">
        <v>1</v>
      </c>
      <c r="F128">
        <v>1</v>
      </c>
      <c r="G128">
        <v>1</v>
      </c>
      <c r="H128">
        <v>2</v>
      </c>
      <c r="I128" t="s">
        <v>526</v>
      </c>
      <c r="J128" t="s">
        <v>527</v>
      </c>
      <c r="K128" t="s">
        <v>528</v>
      </c>
      <c r="L128">
        <v>1368</v>
      </c>
      <c r="N128">
        <v>1011</v>
      </c>
      <c r="O128" t="s">
        <v>425</v>
      </c>
      <c r="P128" t="s">
        <v>425</v>
      </c>
      <c r="Q128">
        <v>1</v>
      </c>
      <c r="X128">
        <v>1.3</v>
      </c>
      <c r="Y128">
        <v>0</v>
      </c>
      <c r="Z128">
        <v>13.4</v>
      </c>
      <c r="AA128">
        <v>9.78</v>
      </c>
      <c r="AB128">
        <v>0</v>
      </c>
      <c r="AC128">
        <v>0</v>
      </c>
      <c r="AD128">
        <v>1</v>
      </c>
      <c r="AE128">
        <v>0</v>
      </c>
      <c r="AF128" t="s">
        <v>99</v>
      </c>
      <c r="AG128">
        <v>1.625</v>
      </c>
      <c r="AH128">
        <v>2</v>
      </c>
      <c r="AI128">
        <v>24182586</v>
      </c>
      <c r="AJ128">
        <v>123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ht="12.75">
      <c r="A129">
        <f>ROW(Source!A51)</f>
        <v>51</v>
      </c>
      <c r="B129">
        <v>24182597</v>
      </c>
      <c r="C129">
        <v>24182581</v>
      </c>
      <c r="D129">
        <v>19854739</v>
      </c>
      <c r="E129">
        <v>1</v>
      </c>
      <c r="F129">
        <v>1</v>
      </c>
      <c r="G129">
        <v>1</v>
      </c>
      <c r="H129">
        <v>3</v>
      </c>
      <c r="I129" t="s">
        <v>577</v>
      </c>
      <c r="J129" t="s">
        <v>578</v>
      </c>
      <c r="K129" t="s">
        <v>579</v>
      </c>
      <c r="L129">
        <v>1327</v>
      </c>
      <c r="N129">
        <v>1005</v>
      </c>
      <c r="O129" t="s">
        <v>107</v>
      </c>
      <c r="P129" t="s">
        <v>107</v>
      </c>
      <c r="Q129">
        <v>1</v>
      </c>
      <c r="X129">
        <v>100</v>
      </c>
      <c r="Y129">
        <v>76.01</v>
      </c>
      <c r="Z129">
        <v>0</v>
      </c>
      <c r="AA129">
        <v>0</v>
      </c>
      <c r="AB129">
        <v>0</v>
      </c>
      <c r="AC129">
        <v>0</v>
      </c>
      <c r="AD129">
        <v>1</v>
      </c>
      <c r="AE129">
        <v>0</v>
      </c>
      <c r="AG129">
        <v>100</v>
      </c>
      <c r="AH129">
        <v>2</v>
      </c>
      <c r="AI129">
        <v>24182587</v>
      </c>
      <c r="AJ129">
        <v>124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ht="12.75">
      <c r="A130">
        <f>ROW(Source!A51)</f>
        <v>51</v>
      </c>
      <c r="B130">
        <v>24182598</v>
      </c>
      <c r="C130">
        <v>24182581</v>
      </c>
      <c r="D130">
        <v>19856092</v>
      </c>
      <c r="E130">
        <v>1</v>
      </c>
      <c r="F130">
        <v>1</v>
      </c>
      <c r="G130">
        <v>1</v>
      </c>
      <c r="H130">
        <v>3</v>
      </c>
      <c r="I130" t="s">
        <v>552</v>
      </c>
      <c r="J130" t="s">
        <v>553</v>
      </c>
      <c r="K130" t="s">
        <v>554</v>
      </c>
      <c r="L130">
        <v>1346</v>
      </c>
      <c r="N130">
        <v>1009</v>
      </c>
      <c r="O130" t="s">
        <v>125</v>
      </c>
      <c r="P130" t="s">
        <v>125</v>
      </c>
      <c r="Q130">
        <v>1</v>
      </c>
      <c r="X130">
        <v>0.5</v>
      </c>
      <c r="Y130">
        <v>7.42</v>
      </c>
      <c r="Z130">
        <v>0</v>
      </c>
      <c r="AA130">
        <v>0</v>
      </c>
      <c r="AB130">
        <v>0</v>
      </c>
      <c r="AC130">
        <v>0</v>
      </c>
      <c r="AD130">
        <v>1</v>
      </c>
      <c r="AE130">
        <v>0</v>
      </c>
      <c r="AG130">
        <v>0.5</v>
      </c>
      <c r="AH130">
        <v>2</v>
      </c>
      <c r="AI130">
        <v>24182588</v>
      </c>
      <c r="AJ130">
        <v>125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ht="12.75">
      <c r="A131">
        <f>ROW(Source!A51)</f>
        <v>51</v>
      </c>
      <c r="B131">
        <v>24182599</v>
      </c>
      <c r="C131">
        <v>24182581</v>
      </c>
      <c r="D131">
        <v>19856109</v>
      </c>
      <c r="E131">
        <v>1</v>
      </c>
      <c r="F131">
        <v>1</v>
      </c>
      <c r="G131">
        <v>1</v>
      </c>
      <c r="H131">
        <v>3</v>
      </c>
      <c r="I131" t="s">
        <v>580</v>
      </c>
      <c r="J131" t="s">
        <v>581</v>
      </c>
      <c r="K131" t="s">
        <v>582</v>
      </c>
      <c r="L131">
        <v>1348</v>
      </c>
      <c r="N131">
        <v>1009</v>
      </c>
      <c r="O131" t="s">
        <v>144</v>
      </c>
      <c r="P131" t="s">
        <v>144</v>
      </c>
      <c r="Q131">
        <v>1000</v>
      </c>
      <c r="X131">
        <v>0.375</v>
      </c>
      <c r="Y131">
        <v>4359.16</v>
      </c>
      <c r="Z131">
        <v>0</v>
      </c>
      <c r="AA131">
        <v>0</v>
      </c>
      <c r="AB131">
        <v>0</v>
      </c>
      <c r="AC131">
        <v>0</v>
      </c>
      <c r="AD131">
        <v>1</v>
      </c>
      <c r="AE131">
        <v>0</v>
      </c>
      <c r="AG131">
        <v>0.375</v>
      </c>
      <c r="AH131">
        <v>2</v>
      </c>
      <c r="AI131">
        <v>24182589</v>
      </c>
      <c r="AJ131">
        <v>126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ht="12.75">
      <c r="A132">
        <f>ROW(Source!A51)</f>
        <v>51</v>
      </c>
      <c r="B132">
        <v>24182600</v>
      </c>
      <c r="C132">
        <v>24182581</v>
      </c>
      <c r="D132">
        <v>19895127</v>
      </c>
      <c r="E132">
        <v>1</v>
      </c>
      <c r="F132">
        <v>1</v>
      </c>
      <c r="G132">
        <v>1</v>
      </c>
      <c r="H132">
        <v>3</v>
      </c>
      <c r="I132" t="s">
        <v>583</v>
      </c>
      <c r="J132" t="s">
        <v>584</v>
      </c>
      <c r="K132" t="s">
        <v>585</v>
      </c>
      <c r="L132">
        <v>1348</v>
      </c>
      <c r="N132">
        <v>1009</v>
      </c>
      <c r="O132" t="s">
        <v>144</v>
      </c>
      <c r="P132" t="s">
        <v>144</v>
      </c>
      <c r="Q132">
        <v>1000</v>
      </c>
      <c r="X132">
        <v>0.05</v>
      </c>
      <c r="Y132">
        <v>8820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0</v>
      </c>
      <c r="AG132">
        <v>0.05</v>
      </c>
      <c r="AH132">
        <v>2</v>
      </c>
      <c r="AI132">
        <v>24182590</v>
      </c>
      <c r="AJ132">
        <v>127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ht="12.75">
      <c r="A133">
        <f>ROW(Source!A51)</f>
        <v>51</v>
      </c>
      <c r="B133">
        <v>24182601</v>
      </c>
      <c r="C133">
        <v>24182581</v>
      </c>
      <c r="D133">
        <v>19905834</v>
      </c>
      <c r="E133">
        <v>1</v>
      </c>
      <c r="F133">
        <v>1</v>
      </c>
      <c r="G133">
        <v>1</v>
      </c>
      <c r="H133">
        <v>3</v>
      </c>
      <c r="I133" t="s">
        <v>532</v>
      </c>
      <c r="J133" t="s">
        <v>533</v>
      </c>
      <c r="K133" t="s">
        <v>534</v>
      </c>
      <c r="L133">
        <v>1339</v>
      </c>
      <c r="N133">
        <v>1007</v>
      </c>
      <c r="O133" t="s">
        <v>535</v>
      </c>
      <c r="P133" t="s">
        <v>535</v>
      </c>
      <c r="Q133">
        <v>1</v>
      </c>
      <c r="X133">
        <v>0.93</v>
      </c>
      <c r="Y133">
        <v>6.3</v>
      </c>
      <c r="Z133">
        <v>0</v>
      </c>
      <c r="AA133">
        <v>0</v>
      </c>
      <c r="AB133">
        <v>0</v>
      </c>
      <c r="AC133">
        <v>0</v>
      </c>
      <c r="AD133">
        <v>1</v>
      </c>
      <c r="AE133">
        <v>0</v>
      </c>
      <c r="AG133">
        <v>0.93</v>
      </c>
      <c r="AH133">
        <v>2</v>
      </c>
      <c r="AI133">
        <v>24182591</v>
      </c>
      <c r="AJ133">
        <v>128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ht="12.75">
      <c r="A134">
        <f>ROW(Source!A53)</f>
        <v>53</v>
      </c>
      <c r="B134">
        <v>24182611</v>
      </c>
      <c r="C134">
        <v>24182603</v>
      </c>
      <c r="D134">
        <v>9915078</v>
      </c>
      <c r="E134">
        <v>1</v>
      </c>
      <c r="F134">
        <v>1</v>
      </c>
      <c r="G134">
        <v>1</v>
      </c>
      <c r="H134">
        <v>1</v>
      </c>
      <c r="I134" t="s">
        <v>586</v>
      </c>
      <c r="K134" t="s">
        <v>587</v>
      </c>
      <c r="L134">
        <v>1191</v>
      </c>
      <c r="N134">
        <v>1013</v>
      </c>
      <c r="O134" t="s">
        <v>419</v>
      </c>
      <c r="P134" t="s">
        <v>419</v>
      </c>
      <c r="Q134">
        <v>1</v>
      </c>
      <c r="X134">
        <v>63.1</v>
      </c>
      <c r="Y134">
        <v>0</v>
      </c>
      <c r="Z134">
        <v>0</v>
      </c>
      <c r="AA134">
        <v>0</v>
      </c>
      <c r="AB134">
        <v>9.49</v>
      </c>
      <c r="AC134">
        <v>0</v>
      </c>
      <c r="AD134">
        <v>1</v>
      </c>
      <c r="AE134">
        <v>1</v>
      </c>
      <c r="AF134" t="s">
        <v>100</v>
      </c>
      <c r="AG134">
        <v>72.565</v>
      </c>
      <c r="AH134">
        <v>2</v>
      </c>
      <c r="AI134">
        <v>24182604</v>
      </c>
      <c r="AJ134">
        <v>129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ht="12.75">
      <c r="A135">
        <f>ROW(Source!A53)</f>
        <v>53</v>
      </c>
      <c r="B135">
        <v>24182612</v>
      </c>
      <c r="C135">
        <v>24182603</v>
      </c>
      <c r="D135">
        <v>121548</v>
      </c>
      <c r="E135">
        <v>1</v>
      </c>
      <c r="F135">
        <v>1</v>
      </c>
      <c r="G135">
        <v>1</v>
      </c>
      <c r="H135">
        <v>1</v>
      </c>
      <c r="I135" t="s">
        <v>28</v>
      </c>
      <c r="K135" t="s">
        <v>420</v>
      </c>
      <c r="L135">
        <v>608254</v>
      </c>
      <c r="N135">
        <v>1013</v>
      </c>
      <c r="O135" t="s">
        <v>421</v>
      </c>
      <c r="P135" t="s">
        <v>421</v>
      </c>
      <c r="Q135">
        <v>1</v>
      </c>
      <c r="X135">
        <v>2.18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2</v>
      </c>
      <c r="AF135" t="s">
        <v>99</v>
      </c>
      <c r="AG135">
        <v>2.725</v>
      </c>
      <c r="AH135">
        <v>2</v>
      </c>
      <c r="AI135">
        <v>24182605</v>
      </c>
      <c r="AJ135">
        <v>130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ht="12.75">
      <c r="A136">
        <f>ROW(Source!A53)</f>
        <v>53</v>
      </c>
      <c r="B136">
        <v>24182613</v>
      </c>
      <c r="C136">
        <v>24182603</v>
      </c>
      <c r="D136">
        <v>19851683</v>
      </c>
      <c r="E136">
        <v>1</v>
      </c>
      <c r="F136">
        <v>1</v>
      </c>
      <c r="G136">
        <v>1</v>
      </c>
      <c r="H136">
        <v>2</v>
      </c>
      <c r="I136" t="s">
        <v>523</v>
      </c>
      <c r="J136" t="s">
        <v>524</v>
      </c>
      <c r="K136" t="s">
        <v>525</v>
      </c>
      <c r="L136">
        <v>1368</v>
      </c>
      <c r="N136">
        <v>1011</v>
      </c>
      <c r="O136" t="s">
        <v>425</v>
      </c>
      <c r="P136" t="s">
        <v>425</v>
      </c>
      <c r="Q136">
        <v>1</v>
      </c>
      <c r="X136">
        <v>0.05</v>
      </c>
      <c r="Y136">
        <v>0</v>
      </c>
      <c r="Z136">
        <v>108.42</v>
      </c>
      <c r="AA136">
        <v>9.78</v>
      </c>
      <c r="AB136">
        <v>0</v>
      </c>
      <c r="AC136">
        <v>0</v>
      </c>
      <c r="AD136">
        <v>1</v>
      </c>
      <c r="AE136">
        <v>0</v>
      </c>
      <c r="AF136" t="s">
        <v>99</v>
      </c>
      <c r="AG136">
        <v>0.0625</v>
      </c>
      <c r="AH136">
        <v>2</v>
      </c>
      <c r="AI136">
        <v>24182606</v>
      </c>
      <c r="AJ136">
        <v>131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ht="12.75">
      <c r="A137">
        <f>ROW(Source!A53)</f>
        <v>53</v>
      </c>
      <c r="B137">
        <v>24182614</v>
      </c>
      <c r="C137">
        <v>24182603</v>
      </c>
      <c r="D137">
        <v>19851747</v>
      </c>
      <c r="E137">
        <v>1</v>
      </c>
      <c r="F137">
        <v>1</v>
      </c>
      <c r="G137">
        <v>1</v>
      </c>
      <c r="H137">
        <v>2</v>
      </c>
      <c r="I137" t="s">
        <v>422</v>
      </c>
      <c r="J137" t="s">
        <v>423</v>
      </c>
      <c r="K137" t="s">
        <v>424</v>
      </c>
      <c r="L137">
        <v>1368</v>
      </c>
      <c r="N137">
        <v>1011</v>
      </c>
      <c r="O137" t="s">
        <v>425</v>
      </c>
      <c r="P137" t="s">
        <v>425</v>
      </c>
      <c r="Q137">
        <v>1</v>
      </c>
      <c r="X137">
        <v>0.18</v>
      </c>
      <c r="Y137">
        <v>0</v>
      </c>
      <c r="Z137">
        <v>37.34</v>
      </c>
      <c r="AA137">
        <v>13.12</v>
      </c>
      <c r="AB137">
        <v>0</v>
      </c>
      <c r="AC137">
        <v>0</v>
      </c>
      <c r="AD137">
        <v>1</v>
      </c>
      <c r="AE137">
        <v>0</v>
      </c>
      <c r="AF137" t="s">
        <v>99</v>
      </c>
      <c r="AG137">
        <v>0.22499999999999998</v>
      </c>
      <c r="AH137">
        <v>2</v>
      </c>
      <c r="AI137">
        <v>24182607</v>
      </c>
      <c r="AJ137">
        <v>132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ht="12.75">
      <c r="A138">
        <f>ROW(Source!A53)</f>
        <v>53</v>
      </c>
      <c r="B138">
        <v>24182615</v>
      </c>
      <c r="C138">
        <v>24182603</v>
      </c>
      <c r="D138">
        <v>19852164</v>
      </c>
      <c r="E138">
        <v>1</v>
      </c>
      <c r="F138">
        <v>1</v>
      </c>
      <c r="G138">
        <v>1</v>
      </c>
      <c r="H138">
        <v>2</v>
      </c>
      <c r="I138" t="s">
        <v>526</v>
      </c>
      <c r="J138" t="s">
        <v>527</v>
      </c>
      <c r="K138" t="s">
        <v>528</v>
      </c>
      <c r="L138">
        <v>1368</v>
      </c>
      <c r="N138">
        <v>1011</v>
      </c>
      <c r="O138" t="s">
        <v>425</v>
      </c>
      <c r="P138" t="s">
        <v>425</v>
      </c>
      <c r="Q138">
        <v>1</v>
      </c>
      <c r="X138">
        <v>1.95</v>
      </c>
      <c r="Y138">
        <v>0</v>
      </c>
      <c r="Z138">
        <v>13.4</v>
      </c>
      <c r="AA138">
        <v>9.78</v>
      </c>
      <c r="AB138">
        <v>0</v>
      </c>
      <c r="AC138">
        <v>0</v>
      </c>
      <c r="AD138">
        <v>1</v>
      </c>
      <c r="AE138">
        <v>0</v>
      </c>
      <c r="AF138" t="s">
        <v>99</v>
      </c>
      <c r="AG138">
        <v>2.4375</v>
      </c>
      <c r="AH138">
        <v>2</v>
      </c>
      <c r="AI138">
        <v>24182608</v>
      </c>
      <c r="AJ138">
        <v>133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ht="12.75">
      <c r="A139">
        <f>ROW(Source!A53)</f>
        <v>53</v>
      </c>
      <c r="B139">
        <v>24182616</v>
      </c>
      <c r="C139">
        <v>24182603</v>
      </c>
      <c r="D139">
        <v>19863390</v>
      </c>
      <c r="E139">
        <v>1</v>
      </c>
      <c r="F139">
        <v>1</v>
      </c>
      <c r="G139">
        <v>1</v>
      </c>
      <c r="H139">
        <v>3</v>
      </c>
      <c r="I139" t="s">
        <v>752</v>
      </c>
      <c r="J139" t="s">
        <v>753</v>
      </c>
      <c r="K139" t="s">
        <v>754</v>
      </c>
      <c r="L139">
        <v>1348</v>
      </c>
      <c r="N139">
        <v>1009</v>
      </c>
      <c r="O139" t="s">
        <v>144</v>
      </c>
      <c r="P139" t="s">
        <v>144</v>
      </c>
      <c r="Q139">
        <v>1000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1</v>
      </c>
      <c r="AD139">
        <v>0</v>
      </c>
      <c r="AE139">
        <v>0</v>
      </c>
      <c r="AG139">
        <v>0</v>
      </c>
      <c r="AH139">
        <v>3</v>
      </c>
      <c r="AI139">
        <v>-1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ht="12.75">
      <c r="A140">
        <f>ROW(Source!A53)</f>
        <v>53</v>
      </c>
      <c r="B140">
        <v>24182617</v>
      </c>
      <c r="C140">
        <v>24182603</v>
      </c>
      <c r="D140">
        <v>19895126</v>
      </c>
      <c r="E140">
        <v>1</v>
      </c>
      <c r="F140">
        <v>1</v>
      </c>
      <c r="G140">
        <v>1</v>
      </c>
      <c r="H140">
        <v>3</v>
      </c>
      <c r="I140" t="s">
        <v>529</v>
      </c>
      <c r="J140" t="s">
        <v>530</v>
      </c>
      <c r="K140" t="s">
        <v>531</v>
      </c>
      <c r="L140">
        <v>1348</v>
      </c>
      <c r="N140">
        <v>1009</v>
      </c>
      <c r="O140" t="s">
        <v>144</v>
      </c>
      <c r="P140" t="s">
        <v>144</v>
      </c>
      <c r="Q140">
        <v>1000</v>
      </c>
      <c r="X140">
        <v>1.131</v>
      </c>
      <c r="Y140">
        <v>2450</v>
      </c>
      <c r="Z140">
        <v>0</v>
      </c>
      <c r="AA140">
        <v>0</v>
      </c>
      <c r="AB140">
        <v>0</v>
      </c>
      <c r="AC140">
        <v>0</v>
      </c>
      <c r="AD140">
        <v>1</v>
      </c>
      <c r="AE140">
        <v>0</v>
      </c>
      <c r="AG140">
        <v>1.131</v>
      </c>
      <c r="AH140">
        <v>2</v>
      </c>
      <c r="AI140">
        <v>24182609</v>
      </c>
      <c r="AJ140">
        <v>134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ht="12.75">
      <c r="A141">
        <f>ROW(Source!A53)</f>
        <v>53</v>
      </c>
      <c r="B141">
        <v>24182618</v>
      </c>
      <c r="C141">
        <v>24182603</v>
      </c>
      <c r="D141">
        <v>19905834</v>
      </c>
      <c r="E141">
        <v>1</v>
      </c>
      <c r="F141">
        <v>1</v>
      </c>
      <c r="G141">
        <v>1</v>
      </c>
      <c r="H141">
        <v>3</v>
      </c>
      <c r="I141" t="s">
        <v>532</v>
      </c>
      <c r="J141" t="s">
        <v>533</v>
      </c>
      <c r="K141" t="s">
        <v>534</v>
      </c>
      <c r="L141">
        <v>1339</v>
      </c>
      <c r="N141">
        <v>1007</v>
      </c>
      <c r="O141" t="s">
        <v>535</v>
      </c>
      <c r="P141" t="s">
        <v>535</v>
      </c>
      <c r="Q141">
        <v>1</v>
      </c>
      <c r="X141">
        <v>0.74</v>
      </c>
      <c r="Y141">
        <v>6.3</v>
      </c>
      <c r="Z141">
        <v>0</v>
      </c>
      <c r="AA141">
        <v>0</v>
      </c>
      <c r="AB141">
        <v>0</v>
      </c>
      <c r="AC141">
        <v>0</v>
      </c>
      <c r="AD141">
        <v>1</v>
      </c>
      <c r="AE141">
        <v>0</v>
      </c>
      <c r="AG141">
        <v>0.74</v>
      </c>
      <c r="AH141">
        <v>2</v>
      </c>
      <c r="AI141">
        <v>24182610</v>
      </c>
      <c r="AJ141">
        <v>135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ht="12.75">
      <c r="A142">
        <f>ROW(Source!A55)</f>
        <v>55</v>
      </c>
      <c r="B142">
        <v>24182628</v>
      </c>
      <c r="C142">
        <v>24182620</v>
      </c>
      <c r="D142">
        <v>9915207</v>
      </c>
      <c r="E142">
        <v>1</v>
      </c>
      <c r="F142">
        <v>1</v>
      </c>
      <c r="G142">
        <v>1</v>
      </c>
      <c r="H142">
        <v>1</v>
      </c>
      <c r="I142" t="s">
        <v>560</v>
      </c>
      <c r="K142" t="s">
        <v>561</v>
      </c>
      <c r="L142">
        <v>1191</v>
      </c>
      <c r="N142">
        <v>1013</v>
      </c>
      <c r="O142" t="s">
        <v>419</v>
      </c>
      <c r="P142" t="s">
        <v>419</v>
      </c>
      <c r="Q142">
        <v>1</v>
      </c>
      <c r="X142">
        <v>16.5</v>
      </c>
      <c r="Y142">
        <v>0</v>
      </c>
      <c r="Z142">
        <v>0</v>
      </c>
      <c r="AA142">
        <v>0</v>
      </c>
      <c r="AB142">
        <v>9.25</v>
      </c>
      <c r="AC142">
        <v>0</v>
      </c>
      <c r="AD142">
        <v>1</v>
      </c>
      <c r="AE142">
        <v>1</v>
      </c>
      <c r="AF142" t="s">
        <v>100</v>
      </c>
      <c r="AG142">
        <v>18.974999999999998</v>
      </c>
      <c r="AH142">
        <v>2</v>
      </c>
      <c r="AI142">
        <v>24182621</v>
      </c>
      <c r="AJ142">
        <v>136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ht="12.75">
      <c r="A143">
        <f>ROW(Source!A55)</f>
        <v>55</v>
      </c>
      <c r="B143">
        <v>24182629</v>
      </c>
      <c r="C143">
        <v>24182620</v>
      </c>
      <c r="D143">
        <v>121548</v>
      </c>
      <c r="E143">
        <v>1</v>
      </c>
      <c r="F143">
        <v>1</v>
      </c>
      <c r="G143">
        <v>1</v>
      </c>
      <c r="H143">
        <v>1</v>
      </c>
      <c r="I143" t="s">
        <v>28</v>
      </c>
      <c r="K143" t="s">
        <v>420</v>
      </c>
      <c r="L143">
        <v>608254</v>
      </c>
      <c r="N143">
        <v>1013</v>
      </c>
      <c r="O143" t="s">
        <v>421</v>
      </c>
      <c r="P143" t="s">
        <v>421</v>
      </c>
      <c r="Q143">
        <v>1</v>
      </c>
      <c r="X143">
        <v>0.01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1</v>
      </c>
      <c r="AE143">
        <v>2</v>
      </c>
      <c r="AF143" t="s">
        <v>99</v>
      </c>
      <c r="AG143">
        <v>0.0125</v>
      </c>
      <c r="AH143">
        <v>2</v>
      </c>
      <c r="AI143">
        <v>24182622</v>
      </c>
      <c r="AJ143">
        <v>137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ht="12.75">
      <c r="A144">
        <f>ROW(Source!A55)</f>
        <v>55</v>
      </c>
      <c r="B144">
        <v>24182630</v>
      </c>
      <c r="C144">
        <v>24182620</v>
      </c>
      <c r="D144">
        <v>19851747</v>
      </c>
      <c r="E144">
        <v>1</v>
      </c>
      <c r="F144">
        <v>1</v>
      </c>
      <c r="G144">
        <v>1</v>
      </c>
      <c r="H144">
        <v>2</v>
      </c>
      <c r="I144" t="s">
        <v>422</v>
      </c>
      <c r="J144" t="s">
        <v>423</v>
      </c>
      <c r="K144" t="s">
        <v>424</v>
      </c>
      <c r="L144">
        <v>1368</v>
      </c>
      <c r="N144">
        <v>1011</v>
      </c>
      <c r="O144" t="s">
        <v>425</v>
      </c>
      <c r="P144" t="s">
        <v>425</v>
      </c>
      <c r="Q144">
        <v>1</v>
      </c>
      <c r="X144">
        <v>0.01</v>
      </c>
      <c r="Y144">
        <v>0</v>
      </c>
      <c r="Z144">
        <v>37.34</v>
      </c>
      <c r="AA144">
        <v>13.12</v>
      </c>
      <c r="AB144">
        <v>0</v>
      </c>
      <c r="AC144">
        <v>0</v>
      </c>
      <c r="AD144">
        <v>1</v>
      </c>
      <c r="AE144">
        <v>0</v>
      </c>
      <c r="AF144" t="s">
        <v>99</v>
      </c>
      <c r="AG144">
        <v>0.0125</v>
      </c>
      <c r="AH144">
        <v>2</v>
      </c>
      <c r="AI144">
        <v>24182623</v>
      </c>
      <c r="AJ144">
        <v>138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ht="12.75">
      <c r="A145">
        <f>ROW(Source!A55)</f>
        <v>55</v>
      </c>
      <c r="B145">
        <v>24182631</v>
      </c>
      <c r="C145">
        <v>24182620</v>
      </c>
      <c r="D145">
        <v>19853649</v>
      </c>
      <c r="E145">
        <v>1</v>
      </c>
      <c r="F145">
        <v>1</v>
      </c>
      <c r="G145">
        <v>1</v>
      </c>
      <c r="H145">
        <v>2</v>
      </c>
      <c r="I145" t="s">
        <v>447</v>
      </c>
      <c r="J145" t="s">
        <v>448</v>
      </c>
      <c r="K145" t="s">
        <v>449</v>
      </c>
      <c r="L145">
        <v>1368</v>
      </c>
      <c r="N145">
        <v>1011</v>
      </c>
      <c r="O145" t="s">
        <v>425</v>
      </c>
      <c r="P145" t="s">
        <v>425</v>
      </c>
      <c r="Q145">
        <v>1</v>
      </c>
      <c r="X145">
        <v>0.04</v>
      </c>
      <c r="Y145">
        <v>0</v>
      </c>
      <c r="Z145">
        <v>80.75</v>
      </c>
      <c r="AA145">
        <v>0</v>
      </c>
      <c r="AB145">
        <v>0</v>
      </c>
      <c r="AC145">
        <v>0</v>
      </c>
      <c r="AD145">
        <v>1</v>
      </c>
      <c r="AE145">
        <v>0</v>
      </c>
      <c r="AF145" t="s">
        <v>99</v>
      </c>
      <c r="AG145">
        <v>0.05</v>
      </c>
      <c r="AH145">
        <v>2</v>
      </c>
      <c r="AI145">
        <v>24182624</v>
      </c>
      <c r="AJ145">
        <v>139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ht="12.75">
      <c r="A146">
        <f>ROW(Source!A55)</f>
        <v>55</v>
      </c>
      <c r="B146">
        <v>24182632</v>
      </c>
      <c r="C146">
        <v>24182620</v>
      </c>
      <c r="D146">
        <v>19855941</v>
      </c>
      <c r="E146">
        <v>1</v>
      </c>
      <c r="F146">
        <v>1</v>
      </c>
      <c r="G146">
        <v>1</v>
      </c>
      <c r="H146">
        <v>3</v>
      </c>
      <c r="I146" t="s">
        <v>546</v>
      </c>
      <c r="J146" t="s">
        <v>547</v>
      </c>
      <c r="K146" t="s">
        <v>548</v>
      </c>
      <c r="L146">
        <v>1327</v>
      </c>
      <c r="N146">
        <v>1005</v>
      </c>
      <c r="O146" t="s">
        <v>107</v>
      </c>
      <c r="P146" t="s">
        <v>107</v>
      </c>
      <c r="Q146">
        <v>1</v>
      </c>
      <c r="X146">
        <v>4.4</v>
      </c>
      <c r="Y146">
        <v>36.79</v>
      </c>
      <c r="Z146">
        <v>0</v>
      </c>
      <c r="AA146">
        <v>0</v>
      </c>
      <c r="AB146">
        <v>0</v>
      </c>
      <c r="AC146">
        <v>0</v>
      </c>
      <c r="AD146">
        <v>1</v>
      </c>
      <c r="AE146">
        <v>0</v>
      </c>
      <c r="AG146">
        <v>4.4</v>
      </c>
      <c r="AH146">
        <v>2</v>
      </c>
      <c r="AI146">
        <v>24182625</v>
      </c>
      <c r="AJ146">
        <v>140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ht="12.75">
      <c r="A147">
        <f>ROW(Source!A55)</f>
        <v>55</v>
      </c>
      <c r="B147">
        <v>24182633</v>
      </c>
      <c r="C147">
        <v>24182620</v>
      </c>
      <c r="D147">
        <v>19856009</v>
      </c>
      <c r="E147">
        <v>1</v>
      </c>
      <c r="F147">
        <v>1</v>
      </c>
      <c r="G147">
        <v>1</v>
      </c>
      <c r="H147">
        <v>3</v>
      </c>
      <c r="I147" t="s">
        <v>562</v>
      </c>
      <c r="J147" t="s">
        <v>563</v>
      </c>
      <c r="K147" t="s">
        <v>564</v>
      </c>
      <c r="L147">
        <v>1348</v>
      </c>
      <c r="N147">
        <v>1009</v>
      </c>
      <c r="O147" t="s">
        <v>144</v>
      </c>
      <c r="P147" t="s">
        <v>144</v>
      </c>
      <c r="Q147">
        <v>1000</v>
      </c>
      <c r="X147">
        <v>0.032</v>
      </c>
      <c r="Y147">
        <v>8911</v>
      </c>
      <c r="Z147">
        <v>0</v>
      </c>
      <c r="AA147">
        <v>0</v>
      </c>
      <c r="AB147">
        <v>0</v>
      </c>
      <c r="AC147">
        <v>0</v>
      </c>
      <c r="AD147">
        <v>1</v>
      </c>
      <c r="AE147">
        <v>0</v>
      </c>
      <c r="AG147">
        <v>0.032</v>
      </c>
      <c r="AH147">
        <v>2</v>
      </c>
      <c r="AI147">
        <v>24182626</v>
      </c>
      <c r="AJ147">
        <v>141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ht="12.75">
      <c r="A148">
        <f>ROW(Source!A55)</f>
        <v>55</v>
      </c>
      <c r="B148">
        <v>24182634</v>
      </c>
      <c r="C148">
        <v>24182620</v>
      </c>
      <c r="D148">
        <v>19856092</v>
      </c>
      <c r="E148">
        <v>1</v>
      </c>
      <c r="F148">
        <v>1</v>
      </c>
      <c r="G148">
        <v>1</v>
      </c>
      <c r="H148">
        <v>3</v>
      </c>
      <c r="I148" t="s">
        <v>552</v>
      </c>
      <c r="J148" t="s">
        <v>553</v>
      </c>
      <c r="K148" t="s">
        <v>554</v>
      </c>
      <c r="L148">
        <v>1346</v>
      </c>
      <c r="N148">
        <v>1009</v>
      </c>
      <c r="O148" t="s">
        <v>125</v>
      </c>
      <c r="P148" t="s">
        <v>125</v>
      </c>
      <c r="Q148">
        <v>1</v>
      </c>
      <c r="X148">
        <v>0.15</v>
      </c>
      <c r="Y148">
        <v>7.42</v>
      </c>
      <c r="Z148">
        <v>0</v>
      </c>
      <c r="AA148">
        <v>0</v>
      </c>
      <c r="AB148">
        <v>0</v>
      </c>
      <c r="AC148">
        <v>0</v>
      </c>
      <c r="AD148">
        <v>1</v>
      </c>
      <c r="AE148">
        <v>0</v>
      </c>
      <c r="AG148">
        <v>0.15</v>
      </c>
      <c r="AH148">
        <v>2</v>
      </c>
      <c r="AI148">
        <v>24182627</v>
      </c>
      <c r="AJ148">
        <v>142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 ht="12.75">
      <c r="A149">
        <f>ROW(Source!A56)</f>
        <v>56</v>
      </c>
      <c r="B149">
        <v>24182642</v>
      </c>
      <c r="C149">
        <v>24182635</v>
      </c>
      <c r="D149">
        <v>9915120</v>
      </c>
      <c r="E149">
        <v>1</v>
      </c>
      <c r="F149">
        <v>1</v>
      </c>
      <c r="G149">
        <v>1</v>
      </c>
      <c r="H149">
        <v>1</v>
      </c>
      <c r="I149" t="s">
        <v>558</v>
      </c>
      <c r="K149" t="s">
        <v>559</v>
      </c>
      <c r="L149">
        <v>1191</v>
      </c>
      <c r="N149">
        <v>1013</v>
      </c>
      <c r="O149" t="s">
        <v>419</v>
      </c>
      <c r="P149" t="s">
        <v>419</v>
      </c>
      <c r="Q149">
        <v>1</v>
      </c>
      <c r="X149">
        <v>8.1</v>
      </c>
      <c r="Y149">
        <v>0</v>
      </c>
      <c r="Z149">
        <v>0</v>
      </c>
      <c r="AA149">
        <v>0</v>
      </c>
      <c r="AB149">
        <v>9.35</v>
      </c>
      <c r="AC149">
        <v>0</v>
      </c>
      <c r="AD149">
        <v>1</v>
      </c>
      <c r="AE149">
        <v>1</v>
      </c>
      <c r="AF149" t="s">
        <v>100</v>
      </c>
      <c r="AG149">
        <v>9.315</v>
      </c>
      <c r="AH149">
        <v>2</v>
      </c>
      <c r="AI149">
        <v>24182636</v>
      </c>
      <c r="AJ149">
        <v>143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ht="12.75">
      <c r="A150">
        <f>ROW(Source!A56)</f>
        <v>56</v>
      </c>
      <c r="B150">
        <v>24182643</v>
      </c>
      <c r="C150">
        <v>24182635</v>
      </c>
      <c r="D150">
        <v>121548</v>
      </c>
      <c r="E150">
        <v>1</v>
      </c>
      <c r="F150">
        <v>1</v>
      </c>
      <c r="G150">
        <v>1</v>
      </c>
      <c r="H150">
        <v>1</v>
      </c>
      <c r="I150" t="s">
        <v>28</v>
      </c>
      <c r="K150" t="s">
        <v>420</v>
      </c>
      <c r="L150">
        <v>608254</v>
      </c>
      <c r="N150">
        <v>1013</v>
      </c>
      <c r="O150" t="s">
        <v>421</v>
      </c>
      <c r="P150" t="s">
        <v>421</v>
      </c>
      <c r="Q150">
        <v>1</v>
      </c>
      <c r="X150">
        <v>0.01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1</v>
      </c>
      <c r="AE150">
        <v>2</v>
      </c>
      <c r="AF150" t="s">
        <v>99</v>
      </c>
      <c r="AG150">
        <v>0.0125</v>
      </c>
      <c r="AH150">
        <v>2</v>
      </c>
      <c r="AI150">
        <v>24182637</v>
      </c>
      <c r="AJ150">
        <v>144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ht="12.75">
      <c r="A151">
        <f>ROW(Source!A56)</f>
        <v>56</v>
      </c>
      <c r="B151">
        <v>24182644</v>
      </c>
      <c r="C151">
        <v>24182635</v>
      </c>
      <c r="D151">
        <v>19851747</v>
      </c>
      <c r="E151">
        <v>1</v>
      </c>
      <c r="F151">
        <v>1</v>
      </c>
      <c r="G151">
        <v>1</v>
      </c>
      <c r="H151">
        <v>2</v>
      </c>
      <c r="I151" t="s">
        <v>422</v>
      </c>
      <c r="J151" t="s">
        <v>423</v>
      </c>
      <c r="K151" t="s">
        <v>424</v>
      </c>
      <c r="L151">
        <v>1368</v>
      </c>
      <c r="N151">
        <v>1011</v>
      </c>
      <c r="O151" t="s">
        <v>425</v>
      </c>
      <c r="P151" t="s">
        <v>425</v>
      </c>
      <c r="Q151">
        <v>1</v>
      </c>
      <c r="X151">
        <v>0.01</v>
      </c>
      <c r="Y151">
        <v>0</v>
      </c>
      <c r="Z151">
        <v>37.34</v>
      </c>
      <c r="AA151">
        <v>13.12</v>
      </c>
      <c r="AB151">
        <v>0</v>
      </c>
      <c r="AC151">
        <v>0</v>
      </c>
      <c r="AD151">
        <v>1</v>
      </c>
      <c r="AE151">
        <v>0</v>
      </c>
      <c r="AF151" t="s">
        <v>99</v>
      </c>
      <c r="AG151">
        <v>0.0125</v>
      </c>
      <c r="AH151">
        <v>2</v>
      </c>
      <c r="AI151">
        <v>24182638</v>
      </c>
      <c r="AJ151">
        <v>145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ht="12.75">
      <c r="A152">
        <f>ROW(Source!A56)</f>
        <v>56</v>
      </c>
      <c r="B152">
        <v>24182645</v>
      </c>
      <c r="C152">
        <v>24182635</v>
      </c>
      <c r="D152">
        <v>19853649</v>
      </c>
      <c r="E152">
        <v>1</v>
      </c>
      <c r="F152">
        <v>1</v>
      </c>
      <c r="G152">
        <v>1</v>
      </c>
      <c r="H152">
        <v>2</v>
      </c>
      <c r="I152" t="s">
        <v>447</v>
      </c>
      <c r="J152" t="s">
        <v>448</v>
      </c>
      <c r="K152" t="s">
        <v>449</v>
      </c>
      <c r="L152">
        <v>1368</v>
      </c>
      <c r="N152">
        <v>1011</v>
      </c>
      <c r="O152" t="s">
        <v>425</v>
      </c>
      <c r="P152" t="s">
        <v>425</v>
      </c>
      <c r="Q152">
        <v>1</v>
      </c>
      <c r="X152">
        <v>0.01</v>
      </c>
      <c r="Y152">
        <v>0</v>
      </c>
      <c r="Z152">
        <v>80.75</v>
      </c>
      <c r="AA152">
        <v>0</v>
      </c>
      <c r="AB152">
        <v>0</v>
      </c>
      <c r="AC152">
        <v>0</v>
      </c>
      <c r="AD152">
        <v>1</v>
      </c>
      <c r="AE152">
        <v>0</v>
      </c>
      <c r="AF152" t="s">
        <v>99</v>
      </c>
      <c r="AG152">
        <v>0.0125</v>
      </c>
      <c r="AH152">
        <v>2</v>
      </c>
      <c r="AI152">
        <v>24182639</v>
      </c>
      <c r="AJ152">
        <v>146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ht="12.75">
      <c r="A153">
        <f>ROW(Source!A56)</f>
        <v>56</v>
      </c>
      <c r="B153">
        <v>24182646</v>
      </c>
      <c r="C153">
        <v>24182635</v>
      </c>
      <c r="D153">
        <v>19856092</v>
      </c>
      <c r="E153">
        <v>1</v>
      </c>
      <c r="F153">
        <v>1</v>
      </c>
      <c r="G153">
        <v>1</v>
      </c>
      <c r="H153">
        <v>3</v>
      </c>
      <c r="I153" t="s">
        <v>552</v>
      </c>
      <c r="J153" t="s">
        <v>553</v>
      </c>
      <c r="K153" t="s">
        <v>554</v>
      </c>
      <c r="L153">
        <v>1346</v>
      </c>
      <c r="N153">
        <v>1009</v>
      </c>
      <c r="O153" t="s">
        <v>125</v>
      </c>
      <c r="P153" t="s">
        <v>125</v>
      </c>
      <c r="Q153">
        <v>1</v>
      </c>
      <c r="X153">
        <v>0.1</v>
      </c>
      <c r="Y153">
        <v>7.42</v>
      </c>
      <c r="Z153">
        <v>0</v>
      </c>
      <c r="AA153">
        <v>0</v>
      </c>
      <c r="AB153">
        <v>0</v>
      </c>
      <c r="AC153">
        <v>0</v>
      </c>
      <c r="AD153">
        <v>1</v>
      </c>
      <c r="AE153">
        <v>0</v>
      </c>
      <c r="AG153">
        <v>0.1</v>
      </c>
      <c r="AH153">
        <v>2</v>
      </c>
      <c r="AI153">
        <v>24182640</v>
      </c>
      <c r="AJ153">
        <v>147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ht="12.75">
      <c r="A154">
        <f>ROW(Source!A56)</f>
        <v>56</v>
      </c>
      <c r="B154">
        <v>24182647</v>
      </c>
      <c r="C154">
        <v>24182635</v>
      </c>
      <c r="D154">
        <v>19863390</v>
      </c>
      <c r="E154">
        <v>1</v>
      </c>
      <c r="F154">
        <v>1</v>
      </c>
      <c r="G154">
        <v>1</v>
      </c>
      <c r="H154">
        <v>3</v>
      </c>
      <c r="I154" t="s">
        <v>752</v>
      </c>
      <c r="J154" t="s">
        <v>753</v>
      </c>
      <c r="K154" t="s">
        <v>754</v>
      </c>
      <c r="L154">
        <v>1348</v>
      </c>
      <c r="N154">
        <v>1009</v>
      </c>
      <c r="O154" t="s">
        <v>144</v>
      </c>
      <c r="P154" t="s">
        <v>144</v>
      </c>
      <c r="Q154">
        <v>1000</v>
      </c>
      <c r="X154">
        <v>0.013</v>
      </c>
      <c r="Y154">
        <v>0</v>
      </c>
      <c r="Z154">
        <v>0</v>
      </c>
      <c r="AA154">
        <v>0</v>
      </c>
      <c r="AB154">
        <v>0</v>
      </c>
      <c r="AC154">
        <v>1</v>
      </c>
      <c r="AD154">
        <v>0</v>
      </c>
      <c r="AE154">
        <v>0</v>
      </c>
      <c r="AG154">
        <v>0.013</v>
      </c>
      <c r="AH154">
        <v>3</v>
      </c>
      <c r="AI154">
        <v>-1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ht="12.75">
      <c r="A155">
        <f>ROW(Source!A58)</f>
        <v>58</v>
      </c>
      <c r="B155">
        <v>24182658</v>
      </c>
      <c r="C155">
        <v>24182649</v>
      </c>
      <c r="D155">
        <v>9914958</v>
      </c>
      <c r="E155">
        <v>1</v>
      </c>
      <c r="F155">
        <v>1</v>
      </c>
      <c r="G155">
        <v>1</v>
      </c>
      <c r="H155">
        <v>1</v>
      </c>
      <c r="I155" t="s">
        <v>544</v>
      </c>
      <c r="K155" t="s">
        <v>545</v>
      </c>
      <c r="L155">
        <v>1191</v>
      </c>
      <c r="N155">
        <v>1013</v>
      </c>
      <c r="O155" t="s">
        <v>419</v>
      </c>
      <c r="P155" t="s">
        <v>419</v>
      </c>
      <c r="Q155">
        <v>1</v>
      </c>
      <c r="X155">
        <v>53.9</v>
      </c>
      <c r="Y155">
        <v>0</v>
      </c>
      <c r="Z155">
        <v>0</v>
      </c>
      <c r="AA155">
        <v>0</v>
      </c>
      <c r="AB155">
        <v>8.72</v>
      </c>
      <c r="AC155">
        <v>0</v>
      </c>
      <c r="AD155">
        <v>1</v>
      </c>
      <c r="AE155">
        <v>1</v>
      </c>
      <c r="AF155" t="s">
        <v>100</v>
      </c>
      <c r="AG155">
        <v>61.98499999999999</v>
      </c>
      <c r="AH155">
        <v>2</v>
      </c>
      <c r="AI155">
        <v>24182650</v>
      </c>
      <c r="AJ155">
        <v>149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ht="12.75">
      <c r="A156">
        <f>ROW(Source!A58)</f>
        <v>58</v>
      </c>
      <c r="B156">
        <v>24182659</v>
      </c>
      <c r="C156">
        <v>24182649</v>
      </c>
      <c r="D156">
        <v>121548</v>
      </c>
      <c r="E156">
        <v>1</v>
      </c>
      <c r="F156">
        <v>1</v>
      </c>
      <c r="G156">
        <v>1</v>
      </c>
      <c r="H156">
        <v>1</v>
      </c>
      <c r="I156" t="s">
        <v>28</v>
      </c>
      <c r="K156" t="s">
        <v>420</v>
      </c>
      <c r="L156">
        <v>608254</v>
      </c>
      <c r="N156">
        <v>1013</v>
      </c>
      <c r="O156" t="s">
        <v>421</v>
      </c>
      <c r="P156" t="s">
        <v>421</v>
      </c>
      <c r="Q156">
        <v>1</v>
      </c>
      <c r="X156">
        <v>0.02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1</v>
      </c>
      <c r="AE156">
        <v>2</v>
      </c>
      <c r="AF156" t="s">
        <v>99</v>
      </c>
      <c r="AG156">
        <v>0.025</v>
      </c>
      <c r="AH156">
        <v>2</v>
      </c>
      <c r="AI156">
        <v>24182651</v>
      </c>
      <c r="AJ156">
        <v>150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ht="12.75">
      <c r="A157">
        <f>ROW(Source!A58)</f>
        <v>58</v>
      </c>
      <c r="B157">
        <v>24182660</v>
      </c>
      <c r="C157">
        <v>24182649</v>
      </c>
      <c r="D157">
        <v>19851747</v>
      </c>
      <c r="E157">
        <v>1</v>
      </c>
      <c r="F157">
        <v>1</v>
      </c>
      <c r="G157">
        <v>1</v>
      </c>
      <c r="H157">
        <v>2</v>
      </c>
      <c r="I157" t="s">
        <v>422</v>
      </c>
      <c r="J157" t="s">
        <v>423</v>
      </c>
      <c r="K157" t="s">
        <v>424</v>
      </c>
      <c r="L157">
        <v>1368</v>
      </c>
      <c r="N157">
        <v>1011</v>
      </c>
      <c r="O157" t="s">
        <v>425</v>
      </c>
      <c r="P157" t="s">
        <v>425</v>
      </c>
      <c r="Q157">
        <v>1</v>
      </c>
      <c r="X157">
        <v>0.02</v>
      </c>
      <c r="Y157">
        <v>0</v>
      </c>
      <c r="Z157">
        <v>37.34</v>
      </c>
      <c r="AA157">
        <v>13.12</v>
      </c>
      <c r="AB157">
        <v>0</v>
      </c>
      <c r="AC157">
        <v>0</v>
      </c>
      <c r="AD157">
        <v>1</v>
      </c>
      <c r="AE157">
        <v>0</v>
      </c>
      <c r="AF157" t="s">
        <v>99</v>
      </c>
      <c r="AG157">
        <v>0.025</v>
      </c>
      <c r="AH157">
        <v>2</v>
      </c>
      <c r="AI157">
        <v>24182652</v>
      </c>
      <c r="AJ157">
        <v>151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ht="12.75">
      <c r="A158">
        <f>ROW(Source!A58)</f>
        <v>58</v>
      </c>
      <c r="B158">
        <v>24182661</v>
      </c>
      <c r="C158">
        <v>24182649</v>
      </c>
      <c r="D158">
        <v>19853649</v>
      </c>
      <c r="E158">
        <v>1</v>
      </c>
      <c r="F158">
        <v>1</v>
      </c>
      <c r="G158">
        <v>1</v>
      </c>
      <c r="H158">
        <v>2</v>
      </c>
      <c r="I158" t="s">
        <v>447</v>
      </c>
      <c r="J158" t="s">
        <v>448</v>
      </c>
      <c r="K158" t="s">
        <v>449</v>
      </c>
      <c r="L158">
        <v>1368</v>
      </c>
      <c r="N158">
        <v>1011</v>
      </c>
      <c r="O158" t="s">
        <v>425</v>
      </c>
      <c r="P158" t="s">
        <v>425</v>
      </c>
      <c r="Q158">
        <v>1</v>
      </c>
      <c r="X158">
        <v>0.16</v>
      </c>
      <c r="Y158">
        <v>0</v>
      </c>
      <c r="Z158">
        <v>80.75</v>
      </c>
      <c r="AA158">
        <v>0</v>
      </c>
      <c r="AB158">
        <v>0</v>
      </c>
      <c r="AC158">
        <v>0</v>
      </c>
      <c r="AD158">
        <v>1</v>
      </c>
      <c r="AE158">
        <v>0</v>
      </c>
      <c r="AF158" t="s">
        <v>99</v>
      </c>
      <c r="AG158">
        <v>0.2</v>
      </c>
      <c r="AH158">
        <v>2</v>
      </c>
      <c r="AI158">
        <v>24182653</v>
      </c>
      <c r="AJ158">
        <v>152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ht="12.75">
      <c r="A159">
        <f>ROW(Source!A58)</f>
        <v>58</v>
      </c>
      <c r="B159">
        <v>24182662</v>
      </c>
      <c r="C159">
        <v>24182649</v>
      </c>
      <c r="D159">
        <v>19855941</v>
      </c>
      <c r="E159">
        <v>1</v>
      </c>
      <c r="F159">
        <v>1</v>
      </c>
      <c r="G159">
        <v>1</v>
      </c>
      <c r="H159">
        <v>3</v>
      </c>
      <c r="I159" t="s">
        <v>546</v>
      </c>
      <c r="J159" t="s">
        <v>547</v>
      </c>
      <c r="K159" t="s">
        <v>548</v>
      </c>
      <c r="L159">
        <v>1327</v>
      </c>
      <c r="N159">
        <v>1005</v>
      </c>
      <c r="O159" t="s">
        <v>107</v>
      </c>
      <c r="P159" t="s">
        <v>107</v>
      </c>
      <c r="Q159">
        <v>1</v>
      </c>
      <c r="X159">
        <v>0.84</v>
      </c>
      <c r="Y159">
        <v>36.79</v>
      </c>
      <c r="Z159">
        <v>0</v>
      </c>
      <c r="AA159">
        <v>0</v>
      </c>
      <c r="AB159">
        <v>0</v>
      </c>
      <c r="AC159">
        <v>0</v>
      </c>
      <c r="AD159">
        <v>1</v>
      </c>
      <c r="AE159">
        <v>0</v>
      </c>
      <c r="AG159">
        <v>0.84</v>
      </c>
      <c r="AH159">
        <v>2</v>
      </c>
      <c r="AI159">
        <v>24182654</v>
      </c>
      <c r="AJ159">
        <v>153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ht="12.75">
      <c r="A160">
        <f>ROW(Source!A58)</f>
        <v>58</v>
      </c>
      <c r="B160">
        <v>24182663</v>
      </c>
      <c r="C160">
        <v>24182649</v>
      </c>
      <c r="D160">
        <v>19856051</v>
      </c>
      <c r="E160">
        <v>1</v>
      </c>
      <c r="F160">
        <v>1</v>
      </c>
      <c r="G160">
        <v>1</v>
      </c>
      <c r="H160">
        <v>3</v>
      </c>
      <c r="I160" t="s">
        <v>549</v>
      </c>
      <c r="J160" t="s">
        <v>550</v>
      </c>
      <c r="K160" t="s">
        <v>551</v>
      </c>
      <c r="L160">
        <v>1348</v>
      </c>
      <c r="N160">
        <v>1009</v>
      </c>
      <c r="O160" t="s">
        <v>144</v>
      </c>
      <c r="P160" t="s">
        <v>144</v>
      </c>
      <c r="Q160">
        <v>1000</v>
      </c>
      <c r="X160">
        <v>0.055</v>
      </c>
      <c r="Y160">
        <v>4602.07</v>
      </c>
      <c r="Z160">
        <v>0</v>
      </c>
      <c r="AA160">
        <v>0</v>
      </c>
      <c r="AB160">
        <v>0</v>
      </c>
      <c r="AC160">
        <v>0</v>
      </c>
      <c r="AD160">
        <v>1</v>
      </c>
      <c r="AE160">
        <v>0</v>
      </c>
      <c r="AG160">
        <v>0.055</v>
      </c>
      <c r="AH160">
        <v>2</v>
      </c>
      <c r="AI160">
        <v>24182655</v>
      </c>
      <c r="AJ160">
        <v>154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ht="12.75">
      <c r="A161">
        <f>ROW(Source!A58)</f>
        <v>58</v>
      </c>
      <c r="B161">
        <v>24182664</v>
      </c>
      <c r="C161">
        <v>24182649</v>
      </c>
      <c r="D161">
        <v>19856092</v>
      </c>
      <c r="E161">
        <v>1</v>
      </c>
      <c r="F161">
        <v>1</v>
      </c>
      <c r="G161">
        <v>1</v>
      </c>
      <c r="H161">
        <v>3</v>
      </c>
      <c r="I161" t="s">
        <v>552</v>
      </c>
      <c r="J161" t="s">
        <v>553</v>
      </c>
      <c r="K161" t="s">
        <v>554</v>
      </c>
      <c r="L161">
        <v>1346</v>
      </c>
      <c r="N161">
        <v>1009</v>
      </c>
      <c r="O161" t="s">
        <v>125</v>
      </c>
      <c r="P161" t="s">
        <v>125</v>
      </c>
      <c r="Q161">
        <v>1</v>
      </c>
      <c r="X161">
        <v>0.31</v>
      </c>
      <c r="Y161">
        <v>7.42</v>
      </c>
      <c r="Z161">
        <v>0</v>
      </c>
      <c r="AA161">
        <v>0</v>
      </c>
      <c r="AB161">
        <v>0</v>
      </c>
      <c r="AC161">
        <v>0</v>
      </c>
      <c r="AD161">
        <v>1</v>
      </c>
      <c r="AE161">
        <v>0</v>
      </c>
      <c r="AG161">
        <v>0.31</v>
      </c>
      <c r="AH161">
        <v>2</v>
      </c>
      <c r="AI161">
        <v>24182656</v>
      </c>
      <c r="AJ161">
        <v>155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ht="12.75">
      <c r="A162">
        <f>ROW(Source!A58)</f>
        <v>58</v>
      </c>
      <c r="B162">
        <v>24182665</v>
      </c>
      <c r="C162">
        <v>24182649</v>
      </c>
      <c r="D162">
        <v>19856265</v>
      </c>
      <c r="E162">
        <v>1</v>
      </c>
      <c r="F162">
        <v>1</v>
      </c>
      <c r="G162">
        <v>1</v>
      </c>
      <c r="H162">
        <v>3</v>
      </c>
      <c r="I162" t="s">
        <v>555</v>
      </c>
      <c r="J162" t="s">
        <v>556</v>
      </c>
      <c r="K162" t="s">
        <v>557</v>
      </c>
      <c r="L162">
        <v>1348</v>
      </c>
      <c r="N162">
        <v>1009</v>
      </c>
      <c r="O162" t="s">
        <v>144</v>
      </c>
      <c r="P162" t="s">
        <v>144</v>
      </c>
      <c r="Q162">
        <v>1000</v>
      </c>
      <c r="X162">
        <v>0.069</v>
      </c>
      <c r="Y162">
        <v>16382.16</v>
      </c>
      <c r="Z162">
        <v>0</v>
      </c>
      <c r="AA162">
        <v>0</v>
      </c>
      <c r="AB162">
        <v>0</v>
      </c>
      <c r="AC162">
        <v>0</v>
      </c>
      <c r="AD162">
        <v>1</v>
      </c>
      <c r="AE162">
        <v>0</v>
      </c>
      <c r="AG162">
        <v>0.069</v>
      </c>
      <c r="AH162">
        <v>2</v>
      </c>
      <c r="AI162">
        <v>24182657</v>
      </c>
      <c r="AJ162">
        <v>156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</row>
    <row r="163" spans="1:44" ht="12.75">
      <c r="A163">
        <f>ROW(Source!A59)</f>
        <v>59</v>
      </c>
      <c r="B163">
        <v>24182673</v>
      </c>
      <c r="C163">
        <v>24182666</v>
      </c>
      <c r="D163">
        <v>9915089</v>
      </c>
      <c r="E163">
        <v>1</v>
      </c>
      <c r="F163">
        <v>1</v>
      </c>
      <c r="G163">
        <v>1</v>
      </c>
      <c r="H163">
        <v>1</v>
      </c>
      <c r="I163" t="s">
        <v>436</v>
      </c>
      <c r="K163" t="s">
        <v>437</v>
      </c>
      <c r="L163">
        <v>1191</v>
      </c>
      <c r="N163">
        <v>1013</v>
      </c>
      <c r="O163" t="s">
        <v>419</v>
      </c>
      <c r="P163" t="s">
        <v>419</v>
      </c>
      <c r="Q163">
        <v>1</v>
      </c>
      <c r="X163">
        <v>102.46</v>
      </c>
      <c r="Y163">
        <v>0</v>
      </c>
      <c r="Z163">
        <v>0</v>
      </c>
      <c r="AA163">
        <v>0</v>
      </c>
      <c r="AB163">
        <v>9.14</v>
      </c>
      <c r="AC163">
        <v>0</v>
      </c>
      <c r="AD163">
        <v>1</v>
      </c>
      <c r="AE163">
        <v>1</v>
      </c>
      <c r="AF163" t="s">
        <v>100</v>
      </c>
      <c r="AG163">
        <v>117.82899999999998</v>
      </c>
      <c r="AH163">
        <v>2</v>
      </c>
      <c r="AI163">
        <v>24182667</v>
      </c>
      <c r="AJ163">
        <v>157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 ht="12.75">
      <c r="A164">
        <f>ROW(Source!A59)</f>
        <v>59</v>
      </c>
      <c r="B164">
        <v>24182674</v>
      </c>
      <c r="C164">
        <v>24182666</v>
      </c>
      <c r="D164">
        <v>121548</v>
      </c>
      <c r="E164">
        <v>1</v>
      </c>
      <c r="F164">
        <v>1</v>
      </c>
      <c r="G164">
        <v>1</v>
      </c>
      <c r="H164">
        <v>1</v>
      </c>
      <c r="I164" t="s">
        <v>28</v>
      </c>
      <c r="K164" t="s">
        <v>420</v>
      </c>
      <c r="L164">
        <v>608254</v>
      </c>
      <c r="N164">
        <v>1013</v>
      </c>
      <c r="O164" t="s">
        <v>421</v>
      </c>
      <c r="P164" t="s">
        <v>421</v>
      </c>
      <c r="Q164">
        <v>1</v>
      </c>
      <c r="X164">
        <v>0.76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1</v>
      </c>
      <c r="AE164">
        <v>2</v>
      </c>
      <c r="AF164" t="s">
        <v>99</v>
      </c>
      <c r="AG164">
        <v>0.95</v>
      </c>
      <c r="AH164">
        <v>2</v>
      </c>
      <c r="AI164">
        <v>24182668</v>
      </c>
      <c r="AJ164">
        <v>158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 ht="12.75">
      <c r="A165">
        <f>ROW(Source!A59)</f>
        <v>59</v>
      </c>
      <c r="B165">
        <v>24182675</v>
      </c>
      <c r="C165">
        <v>24182666</v>
      </c>
      <c r="D165">
        <v>19851747</v>
      </c>
      <c r="E165">
        <v>1</v>
      </c>
      <c r="F165">
        <v>1</v>
      </c>
      <c r="G165">
        <v>1</v>
      </c>
      <c r="H165">
        <v>2</v>
      </c>
      <c r="I165" t="s">
        <v>422</v>
      </c>
      <c r="J165" t="s">
        <v>423</v>
      </c>
      <c r="K165" t="s">
        <v>424</v>
      </c>
      <c r="L165">
        <v>1368</v>
      </c>
      <c r="N165">
        <v>1011</v>
      </c>
      <c r="O165" t="s">
        <v>425</v>
      </c>
      <c r="P165" t="s">
        <v>425</v>
      </c>
      <c r="Q165">
        <v>1</v>
      </c>
      <c r="X165">
        <v>0.76</v>
      </c>
      <c r="Y165">
        <v>0</v>
      </c>
      <c r="Z165">
        <v>37.34</v>
      </c>
      <c r="AA165">
        <v>13.12</v>
      </c>
      <c r="AB165">
        <v>0</v>
      </c>
      <c r="AC165">
        <v>0</v>
      </c>
      <c r="AD165">
        <v>1</v>
      </c>
      <c r="AE165">
        <v>0</v>
      </c>
      <c r="AF165" t="s">
        <v>99</v>
      </c>
      <c r="AG165">
        <v>0.95</v>
      </c>
      <c r="AH165">
        <v>2</v>
      </c>
      <c r="AI165">
        <v>24182669</v>
      </c>
      <c r="AJ165">
        <v>159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ht="12.75">
      <c r="A166">
        <f>ROW(Source!A59)</f>
        <v>59</v>
      </c>
      <c r="B166">
        <v>24182676</v>
      </c>
      <c r="C166">
        <v>24182666</v>
      </c>
      <c r="D166">
        <v>19853256</v>
      </c>
      <c r="E166">
        <v>1</v>
      </c>
      <c r="F166">
        <v>1</v>
      </c>
      <c r="G166">
        <v>1</v>
      </c>
      <c r="H166">
        <v>2</v>
      </c>
      <c r="I166" t="s">
        <v>444</v>
      </c>
      <c r="J166" t="s">
        <v>445</v>
      </c>
      <c r="K166" t="s">
        <v>446</v>
      </c>
      <c r="L166">
        <v>1368</v>
      </c>
      <c r="N166">
        <v>1011</v>
      </c>
      <c r="O166" t="s">
        <v>425</v>
      </c>
      <c r="P166" t="s">
        <v>425</v>
      </c>
      <c r="Q166">
        <v>1</v>
      </c>
      <c r="X166">
        <v>5.35</v>
      </c>
      <c r="Y166">
        <v>0</v>
      </c>
      <c r="Z166">
        <v>2.44</v>
      </c>
      <c r="AA166">
        <v>0</v>
      </c>
      <c r="AB166">
        <v>0</v>
      </c>
      <c r="AC166">
        <v>0</v>
      </c>
      <c r="AD166">
        <v>1</v>
      </c>
      <c r="AE166">
        <v>0</v>
      </c>
      <c r="AF166" t="s">
        <v>99</v>
      </c>
      <c r="AG166">
        <v>6.6875</v>
      </c>
      <c r="AH166">
        <v>2</v>
      </c>
      <c r="AI166">
        <v>24182670</v>
      </c>
      <c r="AJ166">
        <v>160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ht="12.75">
      <c r="A167">
        <f>ROW(Source!A59)</f>
        <v>59</v>
      </c>
      <c r="B167">
        <v>24182677</v>
      </c>
      <c r="C167">
        <v>24182666</v>
      </c>
      <c r="D167">
        <v>19853649</v>
      </c>
      <c r="E167">
        <v>1</v>
      </c>
      <c r="F167">
        <v>1</v>
      </c>
      <c r="G167">
        <v>1</v>
      </c>
      <c r="H167">
        <v>2</v>
      </c>
      <c r="I167" t="s">
        <v>447</v>
      </c>
      <c r="J167" t="s">
        <v>448</v>
      </c>
      <c r="K167" t="s">
        <v>449</v>
      </c>
      <c r="L167">
        <v>1368</v>
      </c>
      <c r="N167">
        <v>1011</v>
      </c>
      <c r="O167" t="s">
        <v>425</v>
      </c>
      <c r="P167" t="s">
        <v>425</v>
      </c>
      <c r="Q167">
        <v>1</v>
      </c>
      <c r="X167">
        <v>4.58</v>
      </c>
      <c r="Y167">
        <v>0</v>
      </c>
      <c r="Z167">
        <v>80.75</v>
      </c>
      <c r="AA167">
        <v>0</v>
      </c>
      <c r="AB167">
        <v>0</v>
      </c>
      <c r="AC167">
        <v>0</v>
      </c>
      <c r="AD167">
        <v>1</v>
      </c>
      <c r="AE167">
        <v>0</v>
      </c>
      <c r="AF167" t="s">
        <v>99</v>
      </c>
      <c r="AG167">
        <v>5.725</v>
      </c>
      <c r="AH167">
        <v>2</v>
      </c>
      <c r="AI167">
        <v>24182671</v>
      </c>
      <c r="AJ167">
        <v>161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ht="12.75">
      <c r="A168">
        <f>ROW(Source!A59)</f>
        <v>59</v>
      </c>
      <c r="B168">
        <v>24182678</v>
      </c>
      <c r="C168">
        <v>24182666</v>
      </c>
      <c r="D168">
        <v>19856742</v>
      </c>
      <c r="E168">
        <v>1</v>
      </c>
      <c r="F168">
        <v>1</v>
      </c>
      <c r="G168">
        <v>1</v>
      </c>
      <c r="H168">
        <v>3</v>
      </c>
      <c r="I168" t="s">
        <v>588</v>
      </c>
      <c r="J168" t="s">
        <v>589</v>
      </c>
      <c r="K168" t="s">
        <v>590</v>
      </c>
      <c r="L168">
        <v>1327</v>
      </c>
      <c r="N168">
        <v>1005</v>
      </c>
      <c r="O168" t="s">
        <v>107</v>
      </c>
      <c r="P168" t="s">
        <v>107</v>
      </c>
      <c r="Q168">
        <v>1</v>
      </c>
      <c r="X168">
        <v>103</v>
      </c>
      <c r="Y168">
        <v>64.2</v>
      </c>
      <c r="Z168">
        <v>0</v>
      </c>
      <c r="AA168">
        <v>0</v>
      </c>
      <c r="AB168">
        <v>0</v>
      </c>
      <c r="AC168">
        <v>0</v>
      </c>
      <c r="AD168">
        <v>1</v>
      </c>
      <c r="AE168">
        <v>0</v>
      </c>
      <c r="AG168">
        <v>103</v>
      </c>
      <c r="AH168">
        <v>2</v>
      </c>
      <c r="AI168">
        <v>24182672</v>
      </c>
      <c r="AJ168">
        <v>162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ht="12.75">
      <c r="A169">
        <f>ROW(Source!A60)</f>
        <v>60</v>
      </c>
      <c r="B169">
        <v>24182703</v>
      </c>
      <c r="C169">
        <v>24182679</v>
      </c>
      <c r="D169">
        <v>9915060</v>
      </c>
      <c r="E169">
        <v>1</v>
      </c>
      <c r="F169">
        <v>1</v>
      </c>
      <c r="G169">
        <v>1</v>
      </c>
      <c r="H169">
        <v>1</v>
      </c>
      <c r="I169" t="s">
        <v>471</v>
      </c>
      <c r="K169" t="s">
        <v>472</v>
      </c>
      <c r="L169">
        <v>1191</v>
      </c>
      <c r="N169">
        <v>1013</v>
      </c>
      <c r="O169" t="s">
        <v>419</v>
      </c>
      <c r="P169" t="s">
        <v>419</v>
      </c>
      <c r="Q169">
        <v>1</v>
      </c>
      <c r="X169">
        <v>97</v>
      </c>
      <c r="Y169">
        <v>0</v>
      </c>
      <c r="Z169">
        <v>0</v>
      </c>
      <c r="AA169">
        <v>0</v>
      </c>
      <c r="AB169">
        <v>8.82</v>
      </c>
      <c r="AC169">
        <v>0</v>
      </c>
      <c r="AD169">
        <v>1</v>
      </c>
      <c r="AE169">
        <v>1</v>
      </c>
      <c r="AF169" t="s">
        <v>100</v>
      </c>
      <c r="AG169">
        <v>111.55</v>
      </c>
      <c r="AH169">
        <v>2</v>
      </c>
      <c r="AI169">
        <v>24182680</v>
      </c>
      <c r="AJ169">
        <v>163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ht="12.75">
      <c r="A170">
        <f>ROW(Source!A60)</f>
        <v>60</v>
      </c>
      <c r="B170">
        <v>24182704</v>
      </c>
      <c r="C170">
        <v>24182679</v>
      </c>
      <c r="D170">
        <v>121548</v>
      </c>
      <c r="E170">
        <v>1</v>
      </c>
      <c r="F170">
        <v>1</v>
      </c>
      <c r="G170">
        <v>1</v>
      </c>
      <c r="H170">
        <v>1</v>
      </c>
      <c r="I170" t="s">
        <v>28</v>
      </c>
      <c r="K170" t="s">
        <v>420</v>
      </c>
      <c r="L170">
        <v>608254</v>
      </c>
      <c r="N170">
        <v>1013</v>
      </c>
      <c r="O170" t="s">
        <v>421</v>
      </c>
      <c r="P170" t="s">
        <v>421</v>
      </c>
      <c r="Q170">
        <v>1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1</v>
      </c>
      <c r="AE170">
        <v>2</v>
      </c>
      <c r="AF170" t="s">
        <v>99</v>
      </c>
      <c r="AG170">
        <v>0</v>
      </c>
      <c r="AH170">
        <v>2</v>
      </c>
      <c r="AI170">
        <v>24182681</v>
      </c>
      <c r="AJ170">
        <v>164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</row>
    <row r="171" spans="1:44" ht="12.75">
      <c r="A171">
        <f>ROW(Source!A60)</f>
        <v>60</v>
      </c>
      <c r="B171">
        <v>24182705</v>
      </c>
      <c r="C171">
        <v>24182679</v>
      </c>
      <c r="D171">
        <v>19852483</v>
      </c>
      <c r="E171">
        <v>1</v>
      </c>
      <c r="F171">
        <v>1</v>
      </c>
      <c r="G171">
        <v>1</v>
      </c>
      <c r="H171">
        <v>2</v>
      </c>
      <c r="I171" t="s">
        <v>473</v>
      </c>
      <c r="J171" t="s">
        <v>474</v>
      </c>
      <c r="K171" t="s">
        <v>475</v>
      </c>
      <c r="L171">
        <v>1368</v>
      </c>
      <c r="N171">
        <v>1011</v>
      </c>
      <c r="O171" t="s">
        <v>425</v>
      </c>
      <c r="P171" t="s">
        <v>425</v>
      </c>
      <c r="Q171">
        <v>1</v>
      </c>
      <c r="X171">
        <v>2.2</v>
      </c>
      <c r="Y171">
        <v>0</v>
      </c>
      <c r="Z171">
        <v>3.61</v>
      </c>
      <c r="AA171">
        <v>0</v>
      </c>
      <c r="AB171">
        <v>0</v>
      </c>
      <c r="AC171">
        <v>0</v>
      </c>
      <c r="AD171">
        <v>1</v>
      </c>
      <c r="AE171">
        <v>0</v>
      </c>
      <c r="AF171" t="s">
        <v>99</v>
      </c>
      <c r="AG171">
        <v>2.75</v>
      </c>
      <c r="AH171">
        <v>2</v>
      </c>
      <c r="AI171">
        <v>24182682</v>
      </c>
      <c r="AJ171">
        <v>165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</row>
    <row r="172" spans="1:44" ht="12.75">
      <c r="A172">
        <f>ROW(Source!A60)</f>
        <v>60</v>
      </c>
      <c r="B172">
        <v>24182706</v>
      </c>
      <c r="C172">
        <v>24182679</v>
      </c>
      <c r="D172">
        <v>19853289</v>
      </c>
      <c r="E172">
        <v>1</v>
      </c>
      <c r="F172">
        <v>1</v>
      </c>
      <c r="G172">
        <v>1</v>
      </c>
      <c r="H172">
        <v>2</v>
      </c>
      <c r="I172" t="s">
        <v>476</v>
      </c>
      <c r="J172" t="s">
        <v>477</v>
      </c>
      <c r="K172" t="s">
        <v>478</v>
      </c>
      <c r="L172">
        <v>1368</v>
      </c>
      <c r="N172">
        <v>1011</v>
      </c>
      <c r="O172" t="s">
        <v>425</v>
      </c>
      <c r="P172" t="s">
        <v>425</v>
      </c>
      <c r="Q172">
        <v>1</v>
      </c>
      <c r="X172">
        <v>0.32</v>
      </c>
      <c r="Y172">
        <v>0</v>
      </c>
      <c r="Z172">
        <v>40.24</v>
      </c>
      <c r="AA172">
        <v>0</v>
      </c>
      <c r="AB172">
        <v>0</v>
      </c>
      <c r="AC172">
        <v>0</v>
      </c>
      <c r="AD172">
        <v>1</v>
      </c>
      <c r="AE172">
        <v>0</v>
      </c>
      <c r="AF172" t="s">
        <v>99</v>
      </c>
      <c r="AG172">
        <v>0.4</v>
      </c>
      <c r="AH172">
        <v>2</v>
      </c>
      <c r="AI172">
        <v>24182683</v>
      </c>
      <c r="AJ172">
        <v>166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</row>
    <row r="173" spans="1:44" ht="12.75">
      <c r="A173">
        <f>ROW(Source!A60)</f>
        <v>60</v>
      </c>
      <c r="B173">
        <v>24182707</v>
      </c>
      <c r="C173">
        <v>24182679</v>
      </c>
      <c r="D173">
        <v>19853328</v>
      </c>
      <c r="E173">
        <v>1</v>
      </c>
      <c r="F173">
        <v>1</v>
      </c>
      <c r="G173">
        <v>1</v>
      </c>
      <c r="H173">
        <v>2</v>
      </c>
      <c r="I173" t="s">
        <v>479</v>
      </c>
      <c r="J173" t="s">
        <v>480</v>
      </c>
      <c r="K173" t="s">
        <v>481</v>
      </c>
      <c r="L173">
        <v>1368</v>
      </c>
      <c r="N173">
        <v>1011</v>
      </c>
      <c r="O173" t="s">
        <v>425</v>
      </c>
      <c r="P173" t="s">
        <v>425</v>
      </c>
      <c r="Q173">
        <v>1</v>
      </c>
      <c r="X173">
        <v>1.3</v>
      </c>
      <c r="Y173">
        <v>0</v>
      </c>
      <c r="Z173">
        <v>2.5</v>
      </c>
      <c r="AA173">
        <v>0</v>
      </c>
      <c r="AB173">
        <v>0</v>
      </c>
      <c r="AC173">
        <v>0</v>
      </c>
      <c r="AD173">
        <v>1</v>
      </c>
      <c r="AE173">
        <v>0</v>
      </c>
      <c r="AF173" t="s">
        <v>99</v>
      </c>
      <c r="AG173">
        <v>1.625</v>
      </c>
      <c r="AH173">
        <v>2</v>
      </c>
      <c r="AI173">
        <v>24182684</v>
      </c>
      <c r="AJ173">
        <v>167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ht="12.75">
      <c r="A174">
        <f>ROW(Source!A60)</f>
        <v>60</v>
      </c>
      <c r="B174">
        <v>24182708</v>
      </c>
      <c r="C174">
        <v>24182679</v>
      </c>
      <c r="D174">
        <v>19856757</v>
      </c>
      <c r="E174">
        <v>1</v>
      </c>
      <c r="F174">
        <v>1</v>
      </c>
      <c r="G174">
        <v>1</v>
      </c>
      <c r="H174">
        <v>3</v>
      </c>
      <c r="I174" t="s">
        <v>485</v>
      </c>
      <c r="J174" t="s">
        <v>486</v>
      </c>
      <c r="K174" t="s">
        <v>487</v>
      </c>
      <c r="L174">
        <v>1346</v>
      </c>
      <c r="N174">
        <v>1009</v>
      </c>
      <c r="O174" t="s">
        <v>125</v>
      </c>
      <c r="P174" t="s">
        <v>125</v>
      </c>
      <c r="Q174">
        <v>1</v>
      </c>
      <c r="X174">
        <v>10</v>
      </c>
      <c r="Y174">
        <v>15.63</v>
      </c>
      <c r="Z174">
        <v>0</v>
      </c>
      <c r="AA174">
        <v>0</v>
      </c>
      <c r="AB174">
        <v>0</v>
      </c>
      <c r="AC174">
        <v>0</v>
      </c>
      <c r="AD174">
        <v>1</v>
      </c>
      <c r="AE174">
        <v>0</v>
      </c>
      <c r="AG174">
        <v>10</v>
      </c>
      <c r="AH174">
        <v>2</v>
      </c>
      <c r="AI174">
        <v>24182685</v>
      </c>
      <c r="AJ174">
        <v>168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ht="12.75">
      <c r="A175">
        <f>ROW(Source!A60)</f>
        <v>60</v>
      </c>
      <c r="B175">
        <v>24182709</v>
      </c>
      <c r="C175">
        <v>24182679</v>
      </c>
      <c r="D175">
        <v>19856764</v>
      </c>
      <c r="E175">
        <v>1</v>
      </c>
      <c r="F175">
        <v>1</v>
      </c>
      <c r="G175">
        <v>1</v>
      </c>
      <c r="H175">
        <v>3</v>
      </c>
      <c r="I175" t="s">
        <v>491</v>
      </c>
      <c r="J175" t="s">
        <v>492</v>
      </c>
      <c r="K175" t="s">
        <v>493</v>
      </c>
      <c r="L175">
        <v>1346</v>
      </c>
      <c r="N175">
        <v>1009</v>
      </c>
      <c r="O175" t="s">
        <v>125</v>
      </c>
      <c r="P175" t="s">
        <v>125</v>
      </c>
      <c r="Q175">
        <v>1</v>
      </c>
      <c r="X175">
        <v>4</v>
      </c>
      <c r="Y175">
        <v>8.9</v>
      </c>
      <c r="Z175">
        <v>0</v>
      </c>
      <c r="AA175">
        <v>0</v>
      </c>
      <c r="AB175">
        <v>0</v>
      </c>
      <c r="AC175">
        <v>0</v>
      </c>
      <c r="AD175">
        <v>1</v>
      </c>
      <c r="AE175">
        <v>0</v>
      </c>
      <c r="AG175">
        <v>4</v>
      </c>
      <c r="AH175">
        <v>2</v>
      </c>
      <c r="AI175">
        <v>24182686</v>
      </c>
      <c r="AJ175">
        <v>169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ht="12.75">
      <c r="A176">
        <f>ROW(Source!A60)</f>
        <v>60</v>
      </c>
      <c r="B176">
        <v>24182710</v>
      </c>
      <c r="C176">
        <v>24182679</v>
      </c>
      <c r="D176">
        <v>19856765</v>
      </c>
      <c r="E176">
        <v>1</v>
      </c>
      <c r="F176">
        <v>1</v>
      </c>
      <c r="G176">
        <v>1</v>
      </c>
      <c r="H176">
        <v>3</v>
      </c>
      <c r="I176" t="s">
        <v>494</v>
      </c>
      <c r="J176" t="s">
        <v>495</v>
      </c>
      <c r="K176" t="s">
        <v>496</v>
      </c>
      <c r="L176">
        <v>1346</v>
      </c>
      <c r="N176">
        <v>1009</v>
      </c>
      <c r="O176" t="s">
        <v>125</v>
      </c>
      <c r="P176" t="s">
        <v>125</v>
      </c>
      <c r="Q176">
        <v>1</v>
      </c>
      <c r="X176">
        <v>42</v>
      </c>
      <c r="Y176">
        <v>3.22</v>
      </c>
      <c r="Z176">
        <v>0</v>
      </c>
      <c r="AA176">
        <v>0</v>
      </c>
      <c r="AB176">
        <v>0</v>
      </c>
      <c r="AC176">
        <v>0</v>
      </c>
      <c r="AD176">
        <v>1</v>
      </c>
      <c r="AE176">
        <v>0</v>
      </c>
      <c r="AG176">
        <v>42</v>
      </c>
      <c r="AH176">
        <v>2</v>
      </c>
      <c r="AI176">
        <v>24182687</v>
      </c>
      <c r="AJ176">
        <v>170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 ht="12.75">
      <c r="A177">
        <f>ROW(Source!A60)</f>
        <v>60</v>
      </c>
      <c r="B177">
        <v>24182711</v>
      </c>
      <c r="C177">
        <v>24182679</v>
      </c>
      <c r="D177">
        <v>19856806</v>
      </c>
      <c r="E177">
        <v>1</v>
      </c>
      <c r="F177">
        <v>1</v>
      </c>
      <c r="G177">
        <v>1</v>
      </c>
      <c r="H177">
        <v>3</v>
      </c>
      <c r="I177" t="s">
        <v>497</v>
      </c>
      <c r="J177" t="s">
        <v>498</v>
      </c>
      <c r="K177" t="s">
        <v>499</v>
      </c>
      <c r="L177">
        <v>1301</v>
      </c>
      <c r="N177">
        <v>1003</v>
      </c>
      <c r="O177" t="s">
        <v>258</v>
      </c>
      <c r="P177" t="s">
        <v>258</v>
      </c>
      <c r="Q177">
        <v>1</v>
      </c>
      <c r="X177">
        <v>68</v>
      </c>
      <c r="Y177">
        <v>0.2</v>
      </c>
      <c r="Z177">
        <v>0</v>
      </c>
      <c r="AA177">
        <v>0</v>
      </c>
      <c r="AB177">
        <v>0</v>
      </c>
      <c r="AC177">
        <v>0</v>
      </c>
      <c r="AD177">
        <v>1</v>
      </c>
      <c r="AE177">
        <v>0</v>
      </c>
      <c r="AG177">
        <v>68</v>
      </c>
      <c r="AH177">
        <v>2</v>
      </c>
      <c r="AI177">
        <v>24182688</v>
      </c>
      <c r="AJ177">
        <v>171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ht="12.75">
      <c r="A178">
        <f>ROW(Source!A60)</f>
        <v>60</v>
      </c>
      <c r="B178">
        <v>24182712</v>
      </c>
      <c r="C178">
        <v>24182679</v>
      </c>
      <c r="D178">
        <v>19856812</v>
      </c>
      <c r="E178">
        <v>1</v>
      </c>
      <c r="F178">
        <v>1</v>
      </c>
      <c r="G178">
        <v>1</v>
      </c>
      <c r="H178">
        <v>3</v>
      </c>
      <c r="I178" t="s">
        <v>500</v>
      </c>
      <c r="J178" t="s">
        <v>501</v>
      </c>
      <c r="K178" t="s">
        <v>502</v>
      </c>
      <c r="L178">
        <v>1301</v>
      </c>
      <c r="N178">
        <v>1003</v>
      </c>
      <c r="O178" t="s">
        <v>258</v>
      </c>
      <c r="P178" t="s">
        <v>258</v>
      </c>
      <c r="Q178">
        <v>1</v>
      </c>
      <c r="X178">
        <v>135</v>
      </c>
      <c r="Y178">
        <v>2.07</v>
      </c>
      <c r="Z178">
        <v>0</v>
      </c>
      <c r="AA178">
        <v>0</v>
      </c>
      <c r="AB178">
        <v>0</v>
      </c>
      <c r="AC178">
        <v>0</v>
      </c>
      <c r="AD178">
        <v>1</v>
      </c>
      <c r="AE178">
        <v>0</v>
      </c>
      <c r="AG178">
        <v>135</v>
      </c>
      <c r="AH178">
        <v>2</v>
      </c>
      <c r="AI178">
        <v>24182689</v>
      </c>
      <c r="AJ178">
        <v>172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</row>
    <row r="179" spans="1:44" ht="12.75">
      <c r="A179">
        <f>ROW(Source!A60)</f>
        <v>60</v>
      </c>
      <c r="B179">
        <v>24182713</v>
      </c>
      <c r="C179">
        <v>24182679</v>
      </c>
      <c r="D179">
        <v>19856816</v>
      </c>
      <c r="E179">
        <v>1</v>
      </c>
      <c r="F179">
        <v>1</v>
      </c>
      <c r="G179">
        <v>1</v>
      </c>
      <c r="H179">
        <v>3</v>
      </c>
      <c r="I179" t="s">
        <v>591</v>
      </c>
      <c r="J179" t="s">
        <v>592</v>
      </c>
      <c r="K179" t="s">
        <v>593</v>
      </c>
      <c r="L179">
        <v>1301</v>
      </c>
      <c r="N179">
        <v>1003</v>
      </c>
      <c r="O179" t="s">
        <v>258</v>
      </c>
      <c r="P179" t="s">
        <v>258</v>
      </c>
      <c r="Q179">
        <v>1</v>
      </c>
      <c r="X179">
        <v>135</v>
      </c>
      <c r="Y179">
        <v>0.44</v>
      </c>
      <c r="Z179">
        <v>0</v>
      </c>
      <c r="AA179">
        <v>0</v>
      </c>
      <c r="AB179">
        <v>0</v>
      </c>
      <c r="AC179">
        <v>0</v>
      </c>
      <c r="AD179">
        <v>1</v>
      </c>
      <c r="AE179">
        <v>0</v>
      </c>
      <c r="AG179">
        <v>135</v>
      </c>
      <c r="AH179">
        <v>2</v>
      </c>
      <c r="AI179">
        <v>24182690</v>
      </c>
      <c r="AJ179">
        <v>173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</row>
    <row r="180" spans="1:44" ht="12.75">
      <c r="A180">
        <f>ROW(Source!A60)</f>
        <v>60</v>
      </c>
      <c r="B180">
        <v>24182714</v>
      </c>
      <c r="C180">
        <v>24182679</v>
      </c>
      <c r="D180">
        <v>19856841</v>
      </c>
      <c r="E180">
        <v>1</v>
      </c>
      <c r="F180">
        <v>1</v>
      </c>
      <c r="G180">
        <v>1</v>
      </c>
      <c r="H180">
        <v>3</v>
      </c>
      <c r="I180" t="s">
        <v>105</v>
      </c>
      <c r="J180" t="s">
        <v>108</v>
      </c>
      <c r="K180" t="s">
        <v>106</v>
      </c>
      <c r="L180">
        <v>1327</v>
      </c>
      <c r="N180">
        <v>1005</v>
      </c>
      <c r="O180" t="s">
        <v>107</v>
      </c>
      <c r="P180" t="s">
        <v>107</v>
      </c>
      <c r="Q180">
        <v>1</v>
      </c>
      <c r="X180">
        <v>111</v>
      </c>
      <c r="Y180">
        <v>17.91</v>
      </c>
      <c r="Z180">
        <v>0</v>
      </c>
      <c r="AA180">
        <v>0</v>
      </c>
      <c r="AB180">
        <v>0</v>
      </c>
      <c r="AC180">
        <v>0</v>
      </c>
      <c r="AD180">
        <v>1</v>
      </c>
      <c r="AE180">
        <v>0</v>
      </c>
      <c r="AG180">
        <v>111</v>
      </c>
      <c r="AH180">
        <v>2</v>
      </c>
      <c r="AI180">
        <v>24182691</v>
      </c>
      <c r="AJ180">
        <v>174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</row>
    <row r="181" spans="1:44" ht="12.75">
      <c r="A181">
        <f>ROW(Source!A60)</f>
        <v>60</v>
      </c>
      <c r="B181">
        <v>24182715</v>
      </c>
      <c r="C181">
        <v>24182679</v>
      </c>
      <c r="D181">
        <v>19856914</v>
      </c>
      <c r="E181">
        <v>1</v>
      </c>
      <c r="F181">
        <v>1</v>
      </c>
      <c r="G181">
        <v>1</v>
      </c>
      <c r="H181">
        <v>3</v>
      </c>
      <c r="I181" t="s">
        <v>594</v>
      </c>
      <c r="J181" t="s">
        <v>595</v>
      </c>
      <c r="K181" t="s">
        <v>596</v>
      </c>
      <c r="L181">
        <v>1354</v>
      </c>
      <c r="N181">
        <v>1010</v>
      </c>
      <c r="O181" t="s">
        <v>195</v>
      </c>
      <c r="P181" t="s">
        <v>195</v>
      </c>
      <c r="Q181">
        <v>1</v>
      </c>
      <c r="X181">
        <v>368</v>
      </c>
      <c r="Y181">
        <v>0.02</v>
      </c>
      <c r="Z181">
        <v>0</v>
      </c>
      <c r="AA181">
        <v>0</v>
      </c>
      <c r="AB181">
        <v>0</v>
      </c>
      <c r="AC181">
        <v>0</v>
      </c>
      <c r="AD181">
        <v>1</v>
      </c>
      <c r="AE181">
        <v>0</v>
      </c>
      <c r="AG181">
        <v>368</v>
      </c>
      <c r="AH181">
        <v>2</v>
      </c>
      <c r="AI181">
        <v>24182692</v>
      </c>
      <c r="AJ181">
        <v>176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ht="12.75">
      <c r="A182">
        <f>ROW(Source!A60)</f>
        <v>60</v>
      </c>
      <c r="B182">
        <v>24182716</v>
      </c>
      <c r="C182">
        <v>24182679</v>
      </c>
      <c r="D182">
        <v>19856915</v>
      </c>
      <c r="E182">
        <v>1</v>
      </c>
      <c r="F182">
        <v>1</v>
      </c>
      <c r="G182">
        <v>1</v>
      </c>
      <c r="H182">
        <v>3</v>
      </c>
      <c r="I182" t="s">
        <v>506</v>
      </c>
      <c r="J182" t="s">
        <v>507</v>
      </c>
      <c r="K182" t="s">
        <v>508</v>
      </c>
      <c r="L182">
        <v>1354</v>
      </c>
      <c r="N182">
        <v>1010</v>
      </c>
      <c r="O182" t="s">
        <v>195</v>
      </c>
      <c r="P182" t="s">
        <v>195</v>
      </c>
      <c r="Q182">
        <v>1</v>
      </c>
      <c r="X182">
        <v>2221</v>
      </c>
      <c r="Y182">
        <v>0.02</v>
      </c>
      <c r="Z182">
        <v>0</v>
      </c>
      <c r="AA182">
        <v>0</v>
      </c>
      <c r="AB182">
        <v>0</v>
      </c>
      <c r="AC182">
        <v>0</v>
      </c>
      <c r="AD182">
        <v>1</v>
      </c>
      <c r="AE182">
        <v>0</v>
      </c>
      <c r="AG182">
        <v>2221</v>
      </c>
      <c r="AH182">
        <v>2</v>
      </c>
      <c r="AI182">
        <v>24182693</v>
      </c>
      <c r="AJ182">
        <v>177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 ht="12.75">
      <c r="A183">
        <f>ROW(Source!A60)</f>
        <v>60</v>
      </c>
      <c r="B183">
        <v>24182717</v>
      </c>
      <c r="C183">
        <v>24182679</v>
      </c>
      <c r="D183">
        <v>19856921</v>
      </c>
      <c r="E183">
        <v>1</v>
      </c>
      <c r="F183">
        <v>1</v>
      </c>
      <c r="G183">
        <v>1</v>
      </c>
      <c r="H183">
        <v>3</v>
      </c>
      <c r="I183" t="s">
        <v>597</v>
      </c>
      <c r="J183" t="s">
        <v>598</v>
      </c>
      <c r="K183" t="s">
        <v>599</v>
      </c>
      <c r="L183">
        <v>1354</v>
      </c>
      <c r="N183">
        <v>1010</v>
      </c>
      <c r="O183" t="s">
        <v>195</v>
      </c>
      <c r="P183" t="s">
        <v>195</v>
      </c>
      <c r="Q183">
        <v>1</v>
      </c>
      <c r="X183">
        <v>81</v>
      </c>
      <c r="Y183">
        <v>0.84</v>
      </c>
      <c r="Z183">
        <v>0</v>
      </c>
      <c r="AA183">
        <v>0</v>
      </c>
      <c r="AB183">
        <v>0</v>
      </c>
      <c r="AC183">
        <v>0</v>
      </c>
      <c r="AD183">
        <v>1</v>
      </c>
      <c r="AE183">
        <v>0</v>
      </c>
      <c r="AG183">
        <v>81</v>
      </c>
      <c r="AH183">
        <v>2</v>
      </c>
      <c r="AI183">
        <v>24182694</v>
      </c>
      <c r="AJ183">
        <v>178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 ht="12.75">
      <c r="A184">
        <f>ROW(Source!A60)</f>
        <v>60</v>
      </c>
      <c r="B184">
        <v>24182718</v>
      </c>
      <c r="C184">
        <v>24182679</v>
      </c>
      <c r="D184">
        <v>19856922</v>
      </c>
      <c r="E184">
        <v>1</v>
      </c>
      <c r="F184">
        <v>1</v>
      </c>
      <c r="G184">
        <v>1</v>
      </c>
      <c r="H184">
        <v>3</v>
      </c>
      <c r="I184" t="s">
        <v>509</v>
      </c>
      <c r="J184" t="s">
        <v>510</v>
      </c>
      <c r="K184" t="s">
        <v>511</v>
      </c>
      <c r="L184">
        <v>1354</v>
      </c>
      <c r="N184">
        <v>1010</v>
      </c>
      <c r="O184" t="s">
        <v>195</v>
      </c>
      <c r="P184" t="s">
        <v>195</v>
      </c>
      <c r="Q184">
        <v>1</v>
      </c>
      <c r="X184">
        <v>322</v>
      </c>
      <c r="Y184">
        <v>0.1</v>
      </c>
      <c r="Z184">
        <v>0</v>
      </c>
      <c r="AA184">
        <v>0</v>
      </c>
      <c r="AB184">
        <v>0</v>
      </c>
      <c r="AC184">
        <v>0</v>
      </c>
      <c r="AD184">
        <v>1</v>
      </c>
      <c r="AE184">
        <v>0</v>
      </c>
      <c r="AG184">
        <v>322</v>
      </c>
      <c r="AH184">
        <v>2</v>
      </c>
      <c r="AI184">
        <v>24182695</v>
      </c>
      <c r="AJ184">
        <v>179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 ht="12.75">
      <c r="A185">
        <f>ROW(Source!A60)</f>
        <v>60</v>
      </c>
      <c r="B185">
        <v>24182719</v>
      </c>
      <c r="C185">
        <v>24182679</v>
      </c>
      <c r="D185">
        <v>19876271</v>
      </c>
      <c r="E185">
        <v>1</v>
      </c>
      <c r="F185">
        <v>1</v>
      </c>
      <c r="G185">
        <v>1</v>
      </c>
      <c r="H185">
        <v>3</v>
      </c>
      <c r="I185" t="s">
        <v>600</v>
      </c>
      <c r="J185" t="s">
        <v>601</v>
      </c>
      <c r="K185" t="s">
        <v>602</v>
      </c>
      <c r="L185">
        <v>1301</v>
      </c>
      <c r="N185">
        <v>1003</v>
      </c>
      <c r="O185" t="s">
        <v>258</v>
      </c>
      <c r="P185" t="s">
        <v>258</v>
      </c>
      <c r="Q185">
        <v>1</v>
      </c>
      <c r="X185">
        <v>136</v>
      </c>
      <c r="Y185">
        <v>4.77</v>
      </c>
      <c r="Z185">
        <v>0</v>
      </c>
      <c r="AA185">
        <v>0</v>
      </c>
      <c r="AB185">
        <v>0</v>
      </c>
      <c r="AC185">
        <v>0</v>
      </c>
      <c r="AD185">
        <v>1</v>
      </c>
      <c r="AE185">
        <v>0</v>
      </c>
      <c r="AG185">
        <v>136</v>
      </c>
      <c r="AH185">
        <v>2</v>
      </c>
      <c r="AI185">
        <v>24182696</v>
      </c>
      <c r="AJ185">
        <v>180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 ht="12.75">
      <c r="A186">
        <f>ROW(Source!A60)</f>
        <v>60</v>
      </c>
      <c r="B186">
        <v>24182720</v>
      </c>
      <c r="C186">
        <v>24182679</v>
      </c>
      <c r="D186">
        <v>19876273</v>
      </c>
      <c r="E186">
        <v>1</v>
      </c>
      <c r="F186">
        <v>1</v>
      </c>
      <c r="G186">
        <v>1</v>
      </c>
      <c r="H186">
        <v>3</v>
      </c>
      <c r="I186" t="s">
        <v>603</v>
      </c>
      <c r="J186" t="s">
        <v>604</v>
      </c>
      <c r="K186" t="s">
        <v>605</v>
      </c>
      <c r="L186">
        <v>1301</v>
      </c>
      <c r="N186">
        <v>1003</v>
      </c>
      <c r="O186" t="s">
        <v>258</v>
      </c>
      <c r="P186" t="s">
        <v>258</v>
      </c>
      <c r="Q186">
        <v>1</v>
      </c>
      <c r="X186">
        <v>306</v>
      </c>
      <c r="Y186">
        <v>6.56</v>
      </c>
      <c r="Z186">
        <v>0</v>
      </c>
      <c r="AA186">
        <v>0</v>
      </c>
      <c r="AB186">
        <v>0</v>
      </c>
      <c r="AC186">
        <v>0</v>
      </c>
      <c r="AD186">
        <v>1</v>
      </c>
      <c r="AE186">
        <v>0</v>
      </c>
      <c r="AG186">
        <v>306</v>
      </c>
      <c r="AH186">
        <v>2</v>
      </c>
      <c r="AI186">
        <v>24182697</v>
      </c>
      <c r="AJ186">
        <v>181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</row>
    <row r="187" spans="1:44" ht="12.75">
      <c r="A187">
        <f>ROW(Source!A60)</f>
        <v>60</v>
      </c>
      <c r="B187">
        <v>24182721</v>
      </c>
      <c r="C187">
        <v>24182679</v>
      </c>
      <c r="D187">
        <v>19876285</v>
      </c>
      <c r="E187">
        <v>1</v>
      </c>
      <c r="F187">
        <v>1</v>
      </c>
      <c r="G187">
        <v>1</v>
      </c>
      <c r="H187">
        <v>3</v>
      </c>
      <c r="I187" t="s">
        <v>606</v>
      </c>
      <c r="J187" t="s">
        <v>607</v>
      </c>
      <c r="K187" t="s">
        <v>608</v>
      </c>
      <c r="L187">
        <v>1354</v>
      </c>
      <c r="N187">
        <v>1010</v>
      </c>
      <c r="O187" t="s">
        <v>195</v>
      </c>
      <c r="P187" t="s">
        <v>195</v>
      </c>
      <c r="Q187">
        <v>1</v>
      </c>
      <c r="X187">
        <v>81</v>
      </c>
      <c r="Y187">
        <v>1.5</v>
      </c>
      <c r="Z187">
        <v>0</v>
      </c>
      <c r="AA187">
        <v>0</v>
      </c>
      <c r="AB187">
        <v>0</v>
      </c>
      <c r="AC187">
        <v>0</v>
      </c>
      <c r="AD187">
        <v>1</v>
      </c>
      <c r="AE187">
        <v>0</v>
      </c>
      <c r="AG187">
        <v>81</v>
      </c>
      <c r="AH187">
        <v>2</v>
      </c>
      <c r="AI187">
        <v>24182698</v>
      </c>
      <c r="AJ187">
        <v>182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</row>
    <row r="188" spans="1:44" ht="12.75">
      <c r="A188">
        <f>ROW(Source!A60)</f>
        <v>60</v>
      </c>
      <c r="B188">
        <v>24182722</v>
      </c>
      <c r="C188">
        <v>24182679</v>
      </c>
      <c r="D188">
        <v>19876291</v>
      </c>
      <c r="E188">
        <v>1</v>
      </c>
      <c r="F188">
        <v>1</v>
      </c>
      <c r="G188">
        <v>1</v>
      </c>
      <c r="H188">
        <v>3</v>
      </c>
      <c r="I188" t="s">
        <v>609</v>
      </c>
      <c r="J188" t="s">
        <v>610</v>
      </c>
      <c r="K188" t="s">
        <v>611</v>
      </c>
      <c r="L188">
        <v>1354</v>
      </c>
      <c r="N188">
        <v>1010</v>
      </c>
      <c r="O188" t="s">
        <v>195</v>
      </c>
      <c r="P188" t="s">
        <v>195</v>
      </c>
      <c r="Q188">
        <v>1</v>
      </c>
      <c r="X188">
        <v>183</v>
      </c>
      <c r="Y188">
        <v>1.91</v>
      </c>
      <c r="Z188">
        <v>0</v>
      </c>
      <c r="AA188">
        <v>0</v>
      </c>
      <c r="AB188">
        <v>0</v>
      </c>
      <c r="AC188">
        <v>0</v>
      </c>
      <c r="AD188">
        <v>1</v>
      </c>
      <c r="AE188">
        <v>0</v>
      </c>
      <c r="AG188">
        <v>183</v>
      </c>
      <c r="AH188">
        <v>2</v>
      </c>
      <c r="AI188">
        <v>24182699</v>
      </c>
      <c r="AJ188">
        <v>184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</row>
    <row r="189" spans="1:44" ht="12.75">
      <c r="A189">
        <f>ROW(Source!A60)</f>
        <v>60</v>
      </c>
      <c r="B189">
        <v>24182723</v>
      </c>
      <c r="C189">
        <v>24182679</v>
      </c>
      <c r="D189">
        <v>19876296</v>
      </c>
      <c r="E189">
        <v>1</v>
      </c>
      <c r="F189">
        <v>1</v>
      </c>
      <c r="G189">
        <v>1</v>
      </c>
      <c r="H189">
        <v>3</v>
      </c>
      <c r="I189" t="s">
        <v>612</v>
      </c>
      <c r="J189" t="s">
        <v>613</v>
      </c>
      <c r="K189" t="s">
        <v>614</v>
      </c>
      <c r="L189">
        <v>1354</v>
      </c>
      <c r="N189">
        <v>1010</v>
      </c>
      <c r="O189" t="s">
        <v>195</v>
      </c>
      <c r="P189" t="s">
        <v>195</v>
      </c>
      <c r="Q189">
        <v>1</v>
      </c>
      <c r="X189">
        <v>81</v>
      </c>
      <c r="Y189">
        <v>0.7</v>
      </c>
      <c r="Z189">
        <v>0</v>
      </c>
      <c r="AA189">
        <v>0</v>
      </c>
      <c r="AB189">
        <v>0</v>
      </c>
      <c r="AC189">
        <v>0</v>
      </c>
      <c r="AD189">
        <v>1</v>
      </c>
      <c r="AE189">
        <v>0</v>
      </c>
      <c r="AG189">
        <v>81</v>
      </c>
      <c r="AH189">
        <v>2</v>
      </c>
      <c r="AI189">
        <v>24182700</v>
      </c>
      <c r="AJ189">
        <v>185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</row>
    <row r="190" spans="1:44" ht="12.75">
      <c r="A190">
        <f>ROW(Source!A60)</f>
        <v>60</v>
      </c>
      <c r="B190">
        <v>24182724</v>
      </c>
      <c r="C190">
        <v>24182679</v>
      </c>
      <c r="D190">
        <v>19877496</v>
      </c>
      <c r="E190">
        <v>1</v>
      </c>
      <c r="F190">
        <v>1</v>
      </c>
      <c r="G190">
        <v>1</v>
      </c>
      <c r="H190">
        <v>3</v>
      </c>
      <c r="I190" t="s">
        <v>755</v>
      </c>
      <c r="J190" t="s">
        <v>756</v>
      </c>
      <c r="K190" t="s">
        <v>757</v>
      </c>
      <c r="L190">
        <v>1354</v>
      </c>
      <c r="N190">
        <v>1010</v>
      </c>
      <c r="O190" t="s">
        <v>195</v>
      </c>
      <c r="P190" t="s">
        <v>195</v>
      </c>
      <c r="Q190">
        <v>1</v>
      </c>
      <c r="X190">
        <v>81</v>
      </c>
      <c r="Y190">
        <v>0</v>
      </c>
      <c r="Z190">
        <v>0</v>
      </c>
      <c r="AA190">
        <v>0</v>
      </c>
      <c r="AB190">
        <v>0</v>
      </c>
      <c r="AC190">
        <v>1</v>
      </c>
      <c r="AD190">
        <v>0</v>
      </c>
      <c r="AE190">
        <v>0</v>
      </c>
      <c r="AG190">
        <v>81</v>
      </c>
      <c r="AH190">
        <v>3</v>
      </c>
      <c r="AI190">
        <v>-1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</row>
    <row r="191" spans="1:44" ht="12.75">
      <c r="A191">
        <f>ROW(Source!A64)</f>
        <v>64</v>
      </c>
      <c r="B191">
        <v>24182737</v>
      </c>
      <c r="C191">
        <v>24182728</v>
      </c>
      <c r="D191">
        <v>9914958</v>
      </c>
      <c r="E191">
        <v>1</v>
      </c>
      <c r="F191">
        <v>1</v>
      </c>
      <c r="G191">
        <v>1</v>
      </c>
      <c r="H191">
        <v>1</v>
      </c>
      <c r="I191" t="s">
        <v>544</v>
      </c>
      <c r="K191" t="s">
        <v>545</v>
      </c>
      <c r="L191">
        <v>1191</v>
      </c>
      <c r="N191">
        <v>1013</v>
      </c>
      <c r="O191" t="s">
        <v>419</v>
      </c>
      <c r="P191" t="s">
        <v>419</v>
      </c>
      <c r="Q191">
        <v>1</v>
      </c>
      <c r="X191">
        <v>28.6</v>
      </c>
      <c r="Y191">
        <v>0</v>
      </c>
      <c r="Z191">
        <v>0</v>
      </c>
      <c r="AA191">
        <v>0</v>
      </c>
      <c r="AB191">
        <v>8.72</v>
      </c>
      <c r="AC191">
        <v>0</v>
      </c>
      <c r="AD191">
        <v>1</v>
      </c>
      <c r="AE191">
        <v>1</v>
      </c>
      <c r="AF191" t="s">
        <v>100</v>
      </c>
      <c r="AG191">
        <v>32.89</v>
      </c>
      <c r="AH191">
        <v>2</v>
      </c>
      <c r="AI191">
        <v>24182729</v>
      </c>
      <c r="AJ191">
        <v>186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</row>
    <row r="192" spans="1:44" ht="12.75">
      <c r="A192">
        <f>ROW(Source!A64)</f>
        <v>64</v>
      </c>
      <c r="B192">
        <v>24182738</v>
      </c>
      <c r="C192">
        <v>24182728</v>
      </c>
      <c r="D192">
        <v>121548</v>
      </c>
      <c r="E192">
        <v>1</v>
      </c>
      <c r="F192">
        <v>1</v>
      </c>
      <c r="G192">
        <v>1</v>
      </c>
      <c r="H192">
        <v>1</v>
      </c>
      <c r="I192" t="s">
        <v>28</v>
      </c>
      <c r="K192" t="s">
        <v>420</v>
      </c>
      <c r="L192">
        <v>608254</v>
      </c>
      <c r="N192">
        <v>1013</v>
      </c>
      <c r="O192" t="s">
        <v>421</v>
      </c>
      <c r="P192" t="s">
        <v>421</v>
      </c>
      <c r="Q192">
        <v>1</v>
      </c>
      <c r="X192">
        <v>0.01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1</v>
      </c>
      <c r="AE192">
        <v>2</v>
      </c>
      <c r="AF192" t="s">
        <v>99</v>
      </c>
      <c r="AG192">
        <v>0.0125</v>
      </c>
      <c r="AH192">
        <v>2</v>
      </c>
      <c r="AI192">
        <v>24182730</v>
      </c>
      <c r="AJ192">
        <v>187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</row>
    <row r="193" spans="1:44" ht="12.75">
      <c r="A193">
        <f>ROW(Source!A64)</f>
        <v>64</v>
      </c>
      <c r="B193">
        <v>24182739</v>
      </c>
      <c r="C193">
        <v>24182728</v>
      </c>
      <c r="D193">
        <v>19851747</v>
      </c>
      <c r="E193">
        <v>1</v>
      </c>
      <c r="F193">
        <v>1</v>
      </c>
      <c r="G193">
        <v>1</v>
      </c>
      <c r="H193">
        <v>2</v>
      </c>
      <c r="I193" t="s">
        <v>422</v>
      </c>
      <c r="J193" t="s">
        <v>423</v>
      </c>
      <c r="K193" t="s">
        <v>424</v>
      </c>
      <c r="L193">
        <v>1368</v>
      </c>
      <c r="N193">
        <v>1011</v>
      </c>
      <c r="O193" t="s">
        <v>425</v>
      </c>
      <c r="P193" t="s">
        <v>425</v>
      </c>
      <c r="Q193">
        <v>1</v>
      </c>
      <c r="X193">
        <v>0.01</v>
      </c>
      <c r="Y193">
        <v>0</v>
      </c>
      <c r="Z193">
        <v>37.34</v>
      </c>
      <c r="AA193">
        <v>13.12</v>
      </c>
      <c r="AB193">
        <v>0</v>
      </c>
      <c r="AC193">
        <v>0</v>
      </c>
      <c r="AD193">
        <v>1</v>
      </c>
      <c r="AE193">
        <v>0</v>
      </c>
      <c r="AF193" t="s">
        <v>99</v>
      </c>
      <c r="AG193">
        <v>0.0125</v>
      </c>
      <c r="AH193">
        <v>2</v>
      </c>
      <c r="AI193">
        <v>24182731</v>
      </c>
      <c r="AJ193">
        <v>188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</row>
    <row r="194" spans="1:44" ht="12.75">
      <c r="A194">
        <f>ROW(Source!A64)</f>
        <v>64</v>
      </c>
      <c r="B194">
        <v>24182740</v>
      </c>
      <c r="C194">
        <v>24182728</v>
      </c>
      <c r="D194">
        <v>19853649</v>
      </c>
      <c r="E194">
        <v>1</v>
      </c>
      <c r="F194">
        <v>1</v>
      </c>
      <c r="G194">
        <v>1</v>
      </c>
      <c r="H194">
        <v>2</v>
      </c>
      <c r="I194" t="s">
        <v>447</v>
      </c>
      <c r="J194" t="s">
        <v>448</v>
      </c>
      <c r="K194" t="s">
        <v>449</v>
      </c>
      <c r="L194">
        <v>1368</v>
      </c>
      <c r="N194">
        <v>1011</v>
      </c>
      <c r="O194" t="s">
        <v>425</v>
      </c>
      <c r="P194" t="s">
        <v>425</v>
      </c>
      <c r="Q194">
        <v>1</v>
      </c>
      <c r="X194">
        <v>0.1</v>
      </c>
      <c r="Y194">
        <v>0</v>
      </c>
      <c r="Z194">
        <v>80.75</v>
      </c>
      <c r="AA194">
        <v>0</v>
      </c>
      <c r="AB194">
        <v>0</v>
      </c>
      <c r="AC194">
        <v>0</v>
      </c>
      <c r="AD194">
        <v>1</v>
      </c>
      <c r="AE194">
        <v>0</v>
      </c>
      <c r="AF194" t="s">
        <v>99</v>
      </c>
      <c r="AG194">
        <v>0.125</v>
      </c>
      <c r="AH194">
        <v>2</v>
      </c>
      <c r="AI194">
        <v>24182732</v>
      </c>
      <c r="AJ194">
        <v>189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</row>
    <row r="195" spans="1:44" ht="12.75">
      <c r="A195">
        <f>ROW(Source!A64)</f>
        <v>64</v>
      </c>
      <c r="B195">
        <v>24182741</v>
      </c>
      <c r="C195">
        <v>24182728</v>
      </c>
      <c r="D195">
        <v>19855941</v>
      </c>
      <c r="E195">
        <v>1</v>
      </c>
      <c r="F195">
        <v>1</v>
      </c>
      <c r="G195">
        <v>1</v>
      </c>
      <c r="H195">
        <v>3</v>
      </c>
      <c r="I195" t="s">
        <v>546</v>
      </c>
      <c r="J195" t="s">
        <v>547</v>
      </c>
      <c r="K195" t="s">
        <v>548</v>
      </c>
      <c r="L195">
        <v>1327</v>
      </c>
      <c r="N195">
        <v>1005</v>
      </c>
      <c r="O195" t="s">
        <v>107</v>
      </c>
      <c r="P195" t="s">
        <v>107</v>
      </c>
      <c r="Q195">
        <v>1</v>
      </c>
      <c r="X195">
        <v>0.84</v>
      </c>
      <c r="Y195">
        <v>36.79</v>
      </c>
      <c r="Z195">
        <v>0</v>
      </c>
      <c r="AA195">
        <v>0</v>
      </c>
      <c r="AB195">
        <v>0</v>
      </c>
      <c r="AC195">
        <v>0</v>
      </c>
      <c r="AD195">
        <v>1</v>
      </c>
      <c r="AE195">
        <v>0</v>
      </c>
      <c r="AG195">
        <v>0.84</v>
      </c>
      <c r="AH195">
        <v>2</v>
      </c>
      <c r="AI195">
        <v>24182733</v>
      </c>
      <c r="AJ195">
        <v>190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</row>
    <row r="196" spans="1:44" ht="12.75">
      <c r="A196">
        <f>ROW(Source!A64)</f>
        <v>64</v>
      </c>
      <c r="B196">
        <v>24182742</v>
      </c>
      <c r="C196">
        <v>24182728</v>
      </c>
      <c r="D196">
        <v>19856051</v>
      </c>
      <c r="E196">
        <v>1</v>
      </c>
      <c r="F196">
        <v>1</v>
      </c>
      <c r="G196">
        <v>1</v>
      </c>
      <c r="H196">
        <v>3</v>
      </c>
      <c r="I196" t="s">
        <v>549</v>
      </c>
      <c r="J196" t="s">
        <v>550</v>
      </c>
      <c r="K196" t="s">
        <v>551</v>
      </c>
      <c r="L196">
        <v>1348</v>
      </c>
      <c r="N196">
        <v>1009</v>
      </c>
      <c r="O196" t="s">
        <v>144</v>
      </c>
      <c r="P196" t="s">
        <v>144</v>
      </c>
      <c r="Q196">
        <v>1000</v>
      </c>
      <c r="X196">
        <v>0.0055</v>
      </c>
      <c r="Y196">
        <v>4602.07</v>
      </c>
      <c r="Z196">
        <v>0</v>
      </c>
      <c r="AA196">
        <v>0</v>
      </c>
      <c r="AB196">
        <v>0</v>
      </c>
      <c r="AC196">
        <v>0</v>
      </c>
      <c r="AD196">
        <v>1</v>
      </c>
      <c r="AE196">
        <v>0</v>
      </c>
      <c r="AG196">
        <v>0.0055</v>
      </c>
      <c r="AH196">
        <v>2</v>
      </c>
      <c r="AI196">
        <v>24182734</v>
      </c>
      <c r="AJ196">
        <v>191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</row>
    <row r="197" spans="1:44" ht="12.75">
      <c r="A197">
        <f>ROW(Source!A64)</f>
        <v>64</v>
      </c>
      <c r="B197">
        <v>24182743</v>
      </c>
      <c r="C197">
        <v>24182728</v>
      </c>
      <c r="D197">
        <v>19856092</v>
      </c>
      <c r="E197">
        <v>1</v>
      </c>
      <c r="F197">
        <v>1</v>
      </c>
      <c r="G197">
        <v>1</v>
      </c>
      <c r="H197">
        <v>3</v>
      </c>
      <c r="I197" t="s">
        <v>552</v>
      </c>
      <c r="J197" t="s">
        <v>553</v>
      </c>
      <c r="K197" t="s">
        <v>554</v>
      </c>
      <c r="L197">
        <v>1346</v>
      </c>
      <c r="N197">
        <v>1009</v>
      </c>
      <c r="O197" t="s">
        <v>125</v>
      </c>
      <c r="P197" t="s">
        <v>125</v>
      </c>
      <c r="Q197">
        <v>1</v>
      </c>
      <c r="X197">
        <v>0.31</v>
      </c>
      <c r="Y197">
        <v>7.42</v>
      </c>
      <c r="Z197">
        <v>0</v>
      </c>
      <c r="AA197">
        <v>0</v>
      </c>
      <c r="AB197">
        <v>0</v>
      </c>
      <c r="AC197">
        <v>0</v>
      </c>
      <c r="AD197">
        <v>1</v>
      </c>
      <c r="AE197">
        <v>0</v>
      </c>
      <c r="AG197">
        <v>0.31</v>
      </c>
      <c r="AH197">
        <v>2</v>
      </c>
      <c r="AI197">
        <v>24182735</v>
      </c>
      <c r="AJ197">
        <v>192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</row>
    <row r="198" spans="1:44" ht="12.75">
      <c r="A198">
        <f>ROW(Source!A64)</f>
        <v>64</v>
      </c>
      <c r="B198">
        <v>24182744</v>
      </c>
      <c r="C198">
        <v>24182728</v>
      </c>
      <c r="D198">
        <v>19856265</v>
      </c>
      <c r="E198">
        <v>1</v>
      </c>
      <c r="F198">
        <v>1</v>
      </c>
      <c r="G198">
        <v>1</v>
      </c>
      <c r="H198">
        <v>3</v>
      </c>
      <c r="I198" t="s">
        <v>555</v>
      </c>
      <c r="J198" t="s">
        <v>556</v>
      </c>
      <c r="K198" t="s">
        <v>557</v>
      </c>
      <c r="L198">
        <v>1348</v>
      </c>
      <c r="N198">
        <v>1009</v>
      </c>
      <c r="O198" t="s">
        <v>144</v>
      </c>
      <c r="P198" t="s">
        <v>144</v>
      </c>
      <c r="Q198">
        <v>1000</v>
      </c>
      <c r="X198">
        <v>0.069</v>
      </c>
      <c r="Y198">
        <v>16382.16</v>
      </c>
      <c r="Z198">
        <v>0</v>
      </c>
      <c r="AA198">
        <v>0</v>
      </c>
      <c r="AB198">
        <v>0</v>
      </c>
      <c r="AC198">
        <v>0</v>
      </c>
      <c r="AD198">
        <v>1</v>
      </c>
      <c r="AE198">
        <v>0</v>
      </c>
      <c r="AG198">
        <v>0.069</v>
      </c>
      <c r="AH198">
        <v>2</v>
      </c>
      <c r="AI198">
        <v>24182736</v>
      </c>
      <c r="AJ198">
        <v>193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</row>
    <row r="199" spans="1:44" ht="12.75">
      <c r="A199">
        <f>ROW(Source!A66)</f>
        <v>66</v>
      </c>
      <c r="B199">
        <v>24182753</v>
      </c>
      <c r="C199">
        <v>24182746</v>
      </c>
      <c r="D199">
        <v>9915120</v>
      </c>
      <c r="E199">
        <v>1</v>
      </c>
      <c r="F199">
        <v>1</v>
      </c>
      <c r="G199">
        <v>1</v>
      </c>
      <c r="H199">
        <v>1</v>
      </c>
      <c r="I199" t="s">
        <v>558</v>
      </c>
      <c r="K199" t="s">
        <v>559</v>
      </c>
      <c r="L199">
        <v>1191</v>
      </c>
      <c r="N199">
        <v>1013</v>
      </c>
      <c r="O199" t="s">
        <v>419</v>
      </c>
      <c r="P199" t="s">
        <v>419</v>
      </c>
      <c r="Q199">
        <v>1</v>
      </c>
      <c r="X199">
        <v>6.55</v>
      </c>
      <c r="Y199">
        <v>0</v>
      </c>
      <c r="Z199">
        <v>0</v>
      </c>
      <c r="AA199">
        <v>0</v>
      </c>
      <c r="AB199">
        <v>9.35</v>
      </c>
      <c r="AC199">
        <v>0</v>
      </c>
      <c r="AD199">
        <v>1</v>
      </c>
      <c r="AE199">
        <v>1</v>
      </c>
      <c r="AF199" t="s">
        <v>100</v>
      </c>
      <c r="AG199">
        <v>7.532499999999999</v>
      </c>
      <c r="AH199">
        <v>2</v>
      </c>
      <c r="AI199">
        <v>24182747</v>
      </c>
      <c r="AJ199">
        <v>194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</row>
    <row r="200" spans="1:44" ht="12.75">
      <c r="A200">
        <f>ROW(Source!A66)</f>
        <v>66</v>
      </c>
      <c r="B200">
        <v>24182754</v>
      </c>
      <c r="C200">
        <v>24182746</v>
      </c>
      <c r="D200">
        <v>121548</v>
      </c>
      <c r="E200">
        <v>1</v>
      </c>
      <c r="F200">
        <v>1</v>
      </c>
      <c r="G200">
        <v>1</v>
      </c>
      <c r="H200">
        <v>1</v>
      </c>
      <c r="I200" t="s">
        <v>28</v>
      </c>
      <c r="K200" t="s">
        <v>420</v>
      </c>
      <c r="L200">
        <v>608254</v>
      </c>
      <c r="N200">
        <v>1013</v>
      </c>
      <c r="O200" t="s">
        <v>421</v>
      </c>
      <c r="P200" t="s">
        <v>421</v>
      </c>
      <c r="Q200">
        <v>1</v>
      </c>
      <c r="X200">
        <v>0.01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1</v>
      </c>
      <c r="AE200">
        <v>2</v>
      </c>
      <c r="AF200" t="s">
        <v>99</v>
      </c>
      <c r="AG200">
        <v>0.0125</v>
      </c>
      <c r="AH200">
        <v>2</v>
      </c>
      <c r="AI200">
        <v>24182748</v>
      </c>
      <c r="AJ200">
        <v>195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</row>
    <row r="201" spans="1:44" ht="12.75">
      <c r="A201">
        <f>ROW(Source!A66)</f>
        <v>66</v>
      </c>
      <c r="B201">
        <v>24182755</v>
      </c>
      <c r="C201">
        <v>24182746</v>
      </c>
      <c r="D201">
        <v>19851747</v>
      </c>
      <c r="E201">
        <v>1</v>
      </c>
      <c r="F201">
        <v>1</v>
      </c>
      <c r="G201">
        <v>1</v>
      </c>
      <c r="H201">
        <v>2</v>
      </c>
      <c r="I201" t="s">
        <v>422</v>
      </c>
      <c r="J201" t="s">
        <v>423</v>
      </c>
      <c r="K201" t="s">
        <v>424</v>
      </c>
      <c r="L201">
        <v>1368</v>
      </c>
      <c r="N201">
        <v>1011</v>
      </c>
      <c r="O201" t="s">
        <v>425</v>
      </c>
      <c r="P201" t="s">
        <v>425</v>
      </c>
      <c r="Q201">
        <v>1</v>
      </c>
      <c r="X201">
        <v>0.01</v>
      </c>
      <c r="Y201">
        <v>0</v>
      </c>
      <c r="Z201">
        <v>37.34</v>
      </c>
      <c r="AA201">
        <v>13.12</v>
      </c>
      <c r="AB201">
        <v>0</v>
      </c>
      <c r="AC201">
        <v>0</v>
      </c>
      <c r="AD201">
        <v>1</v>
      </c>
      <c r="AE201">
        <v>0</v>
      </c>
      <c r="AF201" t="s">
        <v>99</v>
      </c>
      <c r="AG201">
        <v>0.0125</v>
      </c>
      <c r="AH201">
        <v>2</v>
      </c>
      <c r="AI201">
        <v>24182749</v>
      </c>
      <c r="AJ201">
        <v>196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</row>
    <row r="202" spans="1:44" ht="12.75">
      <c r="A202">
        <f>ROW(Source!A66)</f>
        <v>66</v>
      </c>
      <c r="B202">
        <v>24182756</v>
      </c>
      <c r="C202">
        <v>24182746</v>
      </c>
      <c r="D202">
        <v>19853649</v>
      </c>
      <c r="E202">
        <v>1</v>
      </c>
      <c r="F202">
        <v>1</v>
      </c>
      <c r="G202">
        <v>1</v>
      </c>
      <c r="H202">
        <v>2</v>
      </c>
      <c r="I202" t="s">
        <v>447</v>
      </c>
      <c r="J202" t="s">
        <v>448</v>
      </c>
      <c r="K202" t="s">
        <v>449</v>
      </c>
      <c r="L202">
        <v>1368</v>
      </c>
      <c r="N202">
        <v>1011</v>
      </c>
      <c r="O202" t="s">
        <v>425</v>
      </c>
      <c r="P202" t="s">
        <v>425</v>
      </c>
      <c r="Q202">
        <v>1</v>
      </c>
      <c r="X202">
        <v>0.01</v>
      </c>
      <c r="Y202">
        <v>0</v>
      </c>
      <c r="Z202">
        <v>80.75</v>
      </c>
      <c r="AA202">
        <v>0</v>
      </c>
      <c r="AB202">
        <v>0</v>
      </c>
      <c r="AC202">
        <v>0</v>
      </c>
      <c r="AD202">
        <v>1</v>
      </c>
      <c r="AE202">
        <v>0</v>
      </c>
      <c r="AF202" t="s">
        <v>99</v>
      </c>
      <c r="AG202">
        <v>0.0125</v>
      </c>
      <c r="AH202">
        <v>2</v>
      </c>
      <c r="AI202">
        <v>24182750</v>
      </c>
      <c r="AJ202">
        <v>197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</row>
    <row r="203" spans="1:44" ht="12.75">
      <c r="A203">
        <f>ROW(Source!A66)</f>
        <v>66</v>
      </c>
      <c r="B203">
        <v>24182757</v>
      </c>
      <c r="C203">
        <v>24182746</v>
      </c>
      <c r="D203">
        <v>19856092</v>
      </c>
      <c r="E203">
        <v>1</v>
      </c>
      <c r="F203">
        <v>1</v>
      </c>
      <c r="G203">
        <v>1</v>
      </c>
      <c r="H203">
        <v>3</v>
      </c>
      <c r="I203" t="s">
        <v>552</v>
      </c>
      <c r="J203" t="s">
        <v>553</v>
      </c>
      <c r="K203" t="s">
        <v>554</v>
      </c>
      <c r="L203">
        <v>1346</v>
      </c>
      <c r="N203">
        <v>1009</v>
      </c>
      <c r="O203" t="s">
        <v>125</v>
      </c>
      <c r="P203" t="s">
        <v>125</v>
      </c>
      <c r="Q203">
        <v>1</v>
      </c>
      <c r="X203">
        <v>0.1</v>
      </c>
      <c r="Y203">
        <v>7.42</v>
      </c>
      <c r="Z203">
        <v>0</v>
      </c>
      <c r="AA203">
        <v>0</v>
      </c>
      <c r="AB203">
        <v>0</v>
      </c>
      <c r="AC203">
        <v>0</v>
      </c>
      <c r="AD203">
        <v>1</v>
      </c>
      <c r="AE203">
        <v>0</v>
      </c>
      <c r="AG203">
        <v>0.1</v>
      </c>
      <c r="AH203">
        <v>2</v>
      </c>
      <c r="AI203">
        <v>24182751</v>
      </c>
      <c r="AJ203">
        <v>198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</row>
    <row r="204" spans="1:44" ht="12.75">
      <c r="A204">
        <f>ROW(Source!A66)</f>
        <v>66</v>
      </c>
      <c r="B204">
        <v>24182758</v>
      </c>
      <c r="C204">
        <v>24182746</v>
      </c>
      <c r="D204">
        <v>19863390</v>
      </c>
      <c r="E204">
        <v>1</v>
      </c>
      <c r="F204">
        <v>1</v>
      </c>
      <c r="G204">
        <v>1</v>
      </c>
      <c r="H204">
        <v>3</v>
      </c>
      <c r="I204" t="s">
        <v>752</v>
      </c>
      <c r="J204" t="s">
        <v>753</v>
      </c>
      <c r="K204" t="s">
        <v>754</v>
      </c>
      <c r="L204">
        <v>1348</v>
      </c>
      <c r="N204">
        <v>1009</v>
      </c>
      <c r="O204" t="s">
        <v>144</v>
      </c>
      <c r="P204" t="s">
        <v>144</v>
      </c>
      <c r="Q204">
        <v>1000</v>
      </c>
      <c r="X204">
        <v>0.013</v>
      </c>
      <c r="Y204">
        <v>0</v>
      </c>
      <c r="Z204">
        <v>0</v>
      </c>
      <c r="AA204">
        <v>0</v>
      </c>
      <c r="AB204">
        <v>0</v>
      </c>
      <c r="AC204">
        <v>1</v>
      </c>
      <c r="AD204">
        <v>0</v>
      </c>
      <c r="AE204">
        <v>0</v>
      </c>
      <c r="AG204">
        <v>0.013</v>
      </c>
      <c r="AH204">
        <v>3</v>
      </c>
      <c r="AI204">
        <v>-1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</row>
    <row r="205" spans="1:44" ht="12.75">
      <c r="A205">
        <f>ROW(Source!A68)</f>
        <v>68</v>
      </c>
      <c r="B205">
        <v>24182767</v>
      </c>
      <c r="C205">
        <v>24182760</v>
      </c>
      <c r="D205">
        <v>9914912</v>
      </c>
      <c r="E205">
        <v>1</v>
      </c>
      <c r="F205">
        <v>1</v>
      </c>
      <c r="G205">
        <v>1</v>
      </c>
      <c r="H205">
        <v>1</v>
      </c>
      <c r="I205" t="s">
        <v>615</v>
      </c>
      <c r="K205" t="s">
        <v>616</v>
      </c>
      <c r="L205">
        <v>1191</v>
      </c>
      <c r="N205">
        <v>1013</v>
      </c>
      <c r="O205" t="s">
        <v>419</v>
      </c>
      <c r="P205" t="s">
        <v>419</v>
      </c>
      <c r="Q205">
        <v>1</v>
      </c>
      <c r="X205">
        <v>39.51</v>
      </c>
      <c r="Y205">
        <v>0</v>
      </c>
      <c r="Z205">
        <v>0</v>
      </c>
      <c r="AA205">
        <v>0</v>
      </c>
      <c r="AB205">
        <v>7.72</v>
      </c>
      <c r="AC205">
        <v>0</v>
      </c>
      <c r="AD205">
        <v>1</v>
      </c>
      <c r="AE205">
        <v>1</v>
      </c>
      <c r="AF205" t="s">
        <v>100</v>
      </c>
      <c r="AG205">
        <v>45.436499999999995</v>
      </c>
      <c r="AH205">
        <v>2</v>
      </c>
      <c r="AI205">
        <v>24182761</v>
      </c>
      <c r="AJ205">
        <v>200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</row>
    <row r="206" spans="1:44" ht="12.75">
      <c r="A206">
        <f>ROW(Source!A68)</f>
        <v>68</v>
      </c>
      <c r="B206">
        <v>24182768</v>
      </c>
      <c r="C206">
        <v>24182760</v>
      </c>
      <c r="D206">
        <v>121548</v>
      </c>
      <c r="E206">
        <v>1</v>
      </c>
      <c r="F206">
        <v>1</v>
      </c>
      <c r="G206">
        <v>1</v>
      </c>
      <c r="H206">
        <v>1</v>
      </c>
      <c r="I206" t="s">
        <v>28</v>
      </c>
      <c r="K206" t="s">
        <v>420</v>
      </c>
      <c r="L206">
        <v>608254</v>
      </c>
      <c r="N206">
        <v>1013</v>
      </c>
      <c r="O206" t="s">
        <v>421</v>
      </c>
      <c r="P206" t="s">
        <v>421</v>
      </c>
      <c r="Q206">
        <v>1</v>
      </c>
      <c r="X206">
        <v>1.27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1</v>
      </c>
      <c r="AE206">
        <v>2</v>
      </c>
      <c r="AF206" t="s">
        <v>99</v>
      </c>
      <c r="AG206">
        <v>1.5875</v>
      </c>
      <c r="AH206">
        <v>2</v>
      </c>
      <c r="AI206">
        <v>24182762</v>
      </c>
      <c r="AJ206">
        <v>201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</row>
    <row r="207" spans="1:44" ht="12.75">
      <c r="A207">
        <f>ROW(Source!A68)</f>
        <v>68</v>
      </c>
      <c r="B207">
        <v>24182769</v>
      </c>
      <c r="C207">
        <v>24182760</v>
      </c>
      <c r="D207">
        <v>19851747</v>
      </c>
      <c r="E207">
        <v>1</v>
      </c>
      <c r="F207">
        <v>1</v>
      </c>
      <c r="G207">
        <v>1</v>
      </c>
      <c r="H207">
        <v>2</v>
      </c>
      <c r="I207" t="s">
        <v>422</v>
      </c>
      <c r="J207" t="s">
        <v>423</v>
      </c>
      <c r="K207" t="s">
        <v>424</v>
      </c>
      <c r="L207">
        <v>1368</v>
      </c>
      <c r="N207">
        <v>1011</v>
      </c>
      <c r="O207" t="s">
        <v>425</v>
      </c>
      <c r="P207" t="s">
        <v>425</v>
      </c>
      <c r="Q207">
        <v>1</v>
      </c>
      <c r="X207">
        <v>1.27</v>
      </c>
      <c r="Y207">
        <v>0</v>
      </c>
      <c r="Z207">
        <v>37.34</v>
      </c>
      <c r="AA207">
        <v>13.12</v>
      </c>
      <c r="AB207">
        <v>0</v>
      </c>
      <c r="AC207">
        <v>0</v>
      </c>
      <c r="AD207">
        <v>1</v>
      </c>
      <c r="AE207">
        <v>0</v>
      </c>
      <c r="AF207" t="s">
        <v>99</v>
      </c>
      <c r="AG207">
        <v>1.5875</v>
      </c>
      <c r="AH207">
        <v>2</v>
      </c>
      <c r="AI207">
        <v>24182763</v>
      </c>
      <c r="AJ207">
        <v>202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</row>
    <row r="208" spans="1:44" ht="12.75">
      <c r="A208">
        <f>ROW(Source!A68)</f>
        <v>68</v>
      </c>
      <c r="B208">
        <v>24182770</v>
      </c>
      <c r="C208">
        <v>24182760</v>
      </c>
      <c r="D208">
        <v>19852173</v>
      </c>
      <c r="E208">
        <v>1</v>
      </c>
      <c r="F208">
        <v>1</v>
      </c>
      <c r="G208">
        <v>1</v>
      </c>
      <c r="H208">
        <v>2</v>
      </c>
      <c r="I208" t="s">
        <v>617</v>
      </c>
      <c r="J208" t="s">
        <v>618</v>
      </c>
      <c r="K208" t="s">
        <v>619</v>
      </c>
      <c r="L208">
        <v>1368</v>
      </c>
      <c r="N208">
        <v>1011</v>
      </c>
      <c r="O208" t="s">
        <v>425</v>
      </c>
      <c r="P208" t="s">
        <v>425</v>
      </c>
      <c r="Q208">
        <v>1</v>
      </c>
      <c r="X208">
        <v>9.07</v>
      </c>
      <c r="Y208">
        <v>0</v>
      </c>
      <c r="Z208">
        <v>0.61</v>
      </c>
      <c r="AA208">
        <v>0</v>
      </c>
      <c r="AB208">
        <v>0</v>
      </c>
      <c r="AC208">
        <v>0</v>
      </c>
      <c r="AD208">
        <v>1</v>
      </c>
      <c r="AE208">
        <v>0</v>
      </c>
      <c r="AF208" t="s">
        <v>99</v>
      </c>
      <c r="AG208">
        <v>11.3375</v>
      </c>
      <c r="AH208">
        <v>2</v>
      </c>
      <c r="AI208">
        <v>24182764</v>
      </c>
      <c r="AJ208">
        <v>203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</row>
    <row r="209" spans="1:44" ht="12.75">
      <c r="A209">
        <f>ROW(Source!A68)</f>
        <v>68</v>
      </c>
      <c r="B209">
        <v>24182771</v>
      </c>
      <c r="C209">
        <v>24182760</v>
      </c>
      <c r="D209">
        <v>19895063</v>
      </c>
      <c r="E209">
        <v>1</v>
      </c>
      <c r="F209">
        <v>1</v>
      </c>
      <c r="G209">
        <v>1</v>
      </c>
      <c r="H209">
        <v>3</v>
      </c>
      <c r="I209" t="s">
        <v>620</v>
      </c>
      <c r="J209" t="s">
        <v>621</v>
      </c>
      <c r="K209" t="s">
        <v>622</v>
      </c>
      <c r="L209">
        <v>1339</v>
      </c>
      <c r="N209">
        <v>1007</v>
      </c>
      <c r="O209" t="s">
        <v>535</v>
      </c>
      <c r="P209" t="s">
        <v>535</v>
      </c>
      <c r="Q209">
        <v>1</v>
      </c>
      <c r="X209">
        <v>2.04</v>
      </c>
      <c r="Y209">
        <v>593.05</v>
      </c>
      <c r="Z209">
        <v>0</v>
      </c>
      <c r="AA209">
        <v>0</v>
      </c>
      <c r="AB209">
        <v>0</v>
      </c>
      <c r="AC209">
        <v>0</v>
      </c>
      <c r="AD209">
        <v>1</v>
      </c>
      <c r="AE209">
        <v>0</v>
      </c>
      <c r="AG209">
        <v>2.04</v>
      </c>
      <c r="AH209">
        <v>2</v>
      </c>
      <c r="AI209">
        <v>24182765</v>
      </c>
      <c r="AJ209">
        <v>204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</row>
    <row r="210" spans="1:44" ht="12.75">
      <c r="A210">
        <f>ROW(Source!A68)</f>
        <v>68</v>
      </c>
      <c r="B210">
        <v>24182772</v>
      </c>
      <c r="C210">
        <v>24182760</v>
      </c>
      <c r="D210">
        <v>19905834</v>
      </c>
      <c r="E210">
        <v>1</v>
      </c>
      <c r="F210">
        <v>1</v>
      </c>
      <c r="G210">
        <v>1</v>
      </c>
      <c r="H210">
        <v>3</v>
      </c>
      <c r="I210" t="s">
        <v>532</v>
      </c>
      <c r="J210" t="s">
        <v>533</v>
      </c>
      <c r="K210" t="s">
        <v>534</v>
      </c>
      <c r="L210">
        <v>1339</v>
      </c>
      <c r="N210">
        <v>1007</v>
      </c>
      <c r="O210" t="s">
        <v>535</v>
      </c>
      <c r="P210" t="s">
        <v>535</v>
      </c>
      <c r="Q210">
        <v>1</v>
      </c>
      <c r="X210">
        <v>3.5</v>
      </c>
      <c r="Y210">
        <v>6.3</v>
      </c>
      <c r="Z210">
        <v>0</v>
      </c>
      <c r="AA210">
        <v>0</v>
      </c>
      <c r="AB210">
        <v>0</v>
      </c>
      <c r="AC210">
        <v>0</v>
      </c>
      <c r="AD210">
        <v>1</v>
      </c>
      <c r="AE210">
        <v>0</v>
      </c>
      <c r="AG210">
        <v>3.5</v>
      </c>
      <c r="AH210">
        <v>2</v>
      </c>
      <c r="AI210">
        <v>24182766</v>
      </c>
      <c r="AJ210">
        <v>205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</row>
    <row r="211" spans="1:44" ht="12.75">
      <c r="A211">
        <f>ROW(Source!A69)</f>
        <v>69</v>
      </c>
      <c r="B211">
        <v>24182779</v>
      </c>
      <c r="C211">
        <v>24182773</v>
      </c>
      <c r="D211">
        <v>9914912</v>
      </c>
      <c r="E211">
        <v>1</v>
      </c>
      <c r="F211">
        <v>1</v>
      </c>
      <c r="G211">
        <v>1</v>
      </c>
      <c r="H211">
        <v>1</v>
      </c>
      <c r="I211" t="s">
        <v>615</v>
      </c>
      <c r="K211" t="s">
        <v>616</v>
      </c>
      <c r="L211">
        <v>1191</v>
      </c>
      <c r="N211">
        <v>1013</v>
      </c>
      <c r="O211" t="s">
        <v>419</v>
      </c>
      <c r="P211" t="s">
        <v>419</v>
      </c>
      <c r="Q211">
        <v>1</v>
      </c>
      <c r="X211">
        <v>0.5</v>
      </c>
      <c r="Y211">
        <v>0</v>
      </c>
      <c r="Z211">
        <v>0</v>
      </c>
      <c r="AA211">
        <v>0</v>
      </c>
      <c r="AB211">
        <v>7.72</v>
      </c>
      <c r="AC211">
        <v>0</v>
      </c>
      <c r="AD211">
        <v>1</v>
      </c>
      <c r="AE211">
        <v>1</v>
      </c>
      <c r="AF211" t="s">
        <v>218</v>
      </c>
      <c r="AG211">
        <v>1.15</v>
      </c>
      <c r="AH211">
        <v>2</v>
      </c>
      <c r="AI211">
        <v>24182774</v>
      </c>
      <c r="AJ211">
        <v>206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</row>
    <row r="212" spans="1:44" ht="12.75">
      <c r="A212">
        <f>ROW(Source!A69)</f>
        <v>69</v>
      </c>
      <c r="B212">
        <v>24182780</v>
      </c>
      <c r="C212">
        <v>24182773</v>
      </c>
      <c r="D212">
        <v>121548</v>
      </c>
      <c r="E212">
        <v>1</v>
      </c>
      <c r="F212">
        <v>1</v>
      </c>
      <c r="G212">
        <v>1</v>
      </c>
      <c r="H212">
        <v>1</v>
      </c>
      <c r="I212" t="s">
        <v>28</v>
      </c>
      <c r="K212" t="s">
        <v>420</v>
      </c>
      <c r="L212">
        <v>608254</v>
      </c>
      <c r="N212">
        <v>1013</v>
      </c>
      <c r="O212" t="s">
        <v>421</v>
      </c>
      <c r="P212" t="s">
        <v>421</v>
      </c>
      <c r="Q212">
        <v>1</v>
      </c>
      <c r="X212">
        <v>0.21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1</v>
      </c>
      <c r="AE212">
        <v>2</v>
      </c>
      <c r="AF212" t="s">
        <v>217</v>
      </c>
      <c r="AG212">
        <v>0.525</v>
      </c>
      <c r="AH212">
        <v>2</v>
      </c>
      <c r="AI212">
        <v>24182775</v>
      </c>
      <c r="AJ212">
        <v>207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</row>
    <row r="213" spans="1:44" ht="12.75">
      <c r="A213">
        <f>ROW(Source!A69)</f>
        <v>69</v>
      </c>
      <c r="B213">
        <v>24182781</v>
      </c>
      <c r="C213">
        <v>24182773</v>
      </c>
      <c r="D213">
        <v>19851747</v>
      </c>
      <c r="E213">
        <v>1</v>
      </c>
      <c r="F213">
        <v>1</v>
      </c>
      <c r="G213">
        <v>1</v>
      </c>
      <c r="H213">
        <v>2</v>
      </c>
      <c r="I213" t="s">
        <v>422</v>
      </c>
      <c r="J213" t="s">
        <v>423</v>
      </c>
      <c r="K213" t="s">
        <v>424</v>
      </c>
      <c r="L213">
        <v>1368</v>
      </c>
      <c r="N213">
        <v>1011</v>
      </c>
      <c r="O213" t="s">
        <v>425</v>
      </c>
      <c r="P213" t="s">
        <v>425</v>
      </c>
      <c r="Q213">
        <v>1</v>
      </c>
      <c r="X213">
        <v>0.21</v>
      </c>
      <c r="Y213">
        <v>0</v>
      </c>
      <c r="Z213">
        <v>37.34</v>
      </c>
      <c r="AA213">
        <v>13.12</v>
      </c>
      <c r="AB213">
        <v>0</v>
      </c>
      <c r="AC213">
        <v>0</v>
      </c>
      <c r="AD213">
        <v>1</v>
      </c>
      <c r="AE213">
        <v>0</v>
      </c>
      <c r="AF213" t="s">
        <v>217</v>
      </c>
      <c r="AG213">
        <v>0.525</v>
      </c>
      <c r="AH213">
        <v>2</v>
      </c>
      <c r="AI213">
        <v>24182776</v>
      </c>
      <c r="AJ213">
        <v>208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</row>
    <row r="214" spans="1:44" ht="12.75">
      <c r="A214">
        <f>ROW(Source!A69)</f>
        <v>69</v>
      </c>
      <c r="B214">
        <v>24182782</v>
      </c>
      <c r="C214">
        <v>24182773</v>
      </c>
      <c r="D214">
        <v>19852173</v>
      </c>
      <c r="E214">
        <v>1</v>
      </c>
      <c r="F214">
        <v>1</v>
      </c>
      <c r="G214">
        <v>1</v>
      </c>
      <c r="H214">
        <v>2</v>
      </c>
      <c r="I214" t="s">
        <v>617</v>
      </c>
      <c r="J214" t="s">
        <v>618</v>
      </c>
      <c r="K214" t="s">
        <v>619</v>
      </c>
      <c r="L214">
        <v>1368</v>
      </c>
      <c r="N214">
        <v>1011</v>
      </c>
      <c r="O214" t="s">
        <v>425</v>
      </c>
      <c r="P214" t="s">
        <v>425</v>
      </c>
      <c r="Q214">
        <v>1</v>
      </c>
      <c r="X214">
        <v>2.32</v>
      </c>
      <c r="Y214">
        <v>0</v>
      </c>
      <c r="Z214">
        <v>0.61</v>
      </c>
      <c r="AA214">
        <v>0</v>
      </c>
      <c r="AB214">
        <v>0</v>
      </c>
      <c r="AC214">
        <v>0</v>
      </c>
      <c r="AD214">
        <v>1</v>
      </c>
      <c r="AE214">
        <v>0</v>
      </c>
      <c r="AF214" t="s">
        <v>217</v>
      </c>
      <c r="AG214">
        <v>5.8</v>
      </c>
      <c r="AH214">
        <v>2</v>
      </c>
      <c r="AI214">
        <v>24182777</v>
      </c>
      <c r="AJ214">
        <v>209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</row>
    <row r="215" spans="1:44" ht="12.75">
      <c r="A215">
        <f>ROW(Source!A69)</f>
        <v>69</v>
      </c>
      <c r="B215">
        <v>24182783</v>
      </c>
      <c r="C215">
        <v>24182773</v>
      </c>
      <c r="D215">
        <v>19895063</v>
      </c>
      <c r="E215">
        <v>1</v>
      </c>
      <c r="F215">
        <v>1</v>
      </c>
      <c r="G215">
        <v>1</v>
      </c>
      <c r="H215">
        <v>3</v>
      </c>
      <c r="I215" t="s">
        <v>620</v>
      </c>
      <c r="J215" t="s">
        <v>621</v>
      </c>
      <c r="K215" t="s">
        <v>622</v>
      </c>
      <c r="L215">
        <v>1339</v>
      </c>
      <c r="N215">
        <v>1007</v>
      </c>
      <c r="O215" t="s">
        <v>535</v>
      </c>
      <c r="P215" t="s">
        <v>535</v>
      </c>
      <c r="Q215">
        <v>1</v>
      </c>
      <c r="X215">
        <v>0.51</v>
      </c>
      <c r="Y215">
        <v>593.05</v>
      </c>
      <c r="Z215">
        <v>0</v>
      </c>
      <c r="AA215">
        <v>0</v>
      </c>
      <c r="AB215">
        <v>0</v>
      </c>
      <c r="AC215">
        <v>0</v>
      </c>
      <c r="AD215">
        <v>1</v>
      </c>
      <c r="AE215">
        <v>0</v>
      </c>
      <c r="AF215" t="s">
        <v>121</v>
      </c>
      <c r="AG215">
        <v>1.02</v>
      </c>
      <c r="AH215">
        <v>2</v>
      </c>
      <c r="AI215">
        <v>24182778</v>
      </c>
      <c r="AJ215">
        <v>210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</row>
    <row r="216" spans="1:44" ht="12.75">
      <c r="A216">
        <f>ROW(Source!A70)</f>
        <v>70</v>
      </c>
      <c r="B216">
        <v>24182796</v>
      </c>
      <c r="C216">
        <v>24182784</v>
      </c>
      <c r="D216">
        <v>9915065</v>
      </c>
      <c r="E216">
        <v>1</v>
      </c>
      <c r="F216">
        <v>1</v>
      </c>
      <c r="G216">
        <v>1</v>
      </c>
      <c r="H216">
        <v>1</v>
      </c>
      <c r="I216" t="s">
        <v>623</v>
      </c>
      <c r="K216" t="s">
        <v>624</v>
      </c>
      <c r="L216">
        <v>1191</v>
      </c>
      <c r="N216">
        <v>1013</v>
      </c>
      <c r="O216" t="s">
        <v>419</v>
      </c>
      <c r="P216" t="s">
        <v>419</v>
      </c>
      <c r="Q216">
        <v>1</v>
      </c>
      <c r="X216">
        <v>310.42</v>
      </c>
      <c r="Y216">
        <v>0</v>
      </c>
      <c r="Z216">
        <v>0</v>
      </c>
      <c r="AA216">
        <v>0</v>
      </c>
      <c r="AB216">
        <v>8.5</v>
      </c>
      <c r="AC216">
        <v>0</v>
      </c>
      <c r="AD216">
        <v>1</v>
      </c>
      <c r="AE216">
        <v>1</v>
      </c>
      <c r="AF216" t="s">
        <v>100</v>
      </c>
      <c r="AG216">
        <v>356.983</v>
      </c>
      <c r="AH216">
        <v>2</v>
      </c>
      <c r="AI216">
        <v>24182785</v>
      </c>
      <c r="AJ216">
        <v>211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</row>
    <row r="217" spans="1:44" ht="12.75">
      <c r="A217">
        <f>ROW(Source!A70)</f>
        <v>70</v>
      </c>
      <c r="B217">
        <v>24182797</v>
      </c>
      <c r="C217">
        <v>24182784</v>
      </c>
      <c r="D217">
        <v>121548</v>
      </c>
      <c r="E217">
        <v>1</v>
      </c>
      <c r="F217">
        <v>1</v>
      </c>
      <c r="G217">
        <v>1</v>
      </c>
      <c r="H217">
        <v>1</v>
      </c>
      <c r="I217" t="s">
        <v>28</v>
      </c>
      <c r="K217" t="s">
        <v>420</v>
      </c>
      <c r="L217">
        <v>608254</v>
      </c>
      <c r="N217">
        <v>1013</v>
      </c>
      <c r="O217" t="s">
        <v>421</v>
      </c>
      <c r="P217" t="s">
        <v>421</v>
      </c>
      <c r="Q217">
        <v>1</v>
      </c>
      <c r="X217">
        <v>1.72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1</v>
      </c>
      <c r="AE217">
        <v>2</v>
      </c>
      <c r="AF217" t="s">
        <v>99</v>
      </c>
      <c r="AG217">
        <v>2.15</v>
      </c>
      <c r="AH217">
        <v>2</v>
      </c>
      <c r="AI217">
        <v>24182786</v>
      </c>
      <c r="AJ217">
        <v>212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</row>
    <row r="218" spans="1:44" ht="12.75">
      <c r="A218">
        <f>ROW(Source!A70)</f>
        <v>70</v>
      </c>
      <c r="B218">
        <v>24182798</v>
      </c>
      <c r="C218">
        <v>24182784</v>
      </c>
      <c r="D218">
        <v>19851526</v>
      </c>
      <c r="E218">
        <v>1</v>
      </c>
      <c r="F218">
        <v>1</v>
      </c>
      <c r="G218">
        <v>1</v>
      </c>
      <c r="H218">
        <v>2</v>
      </c>
      <c r="I218" t="s">
        <v>625</v>
      </c>
      <c r="J218" t="s">
        <v>626</v>
      </c>
      <c r="K218" t="s">
        <v>627</v>
      </c>
      <c r="L218">
        <v>1368</v>
      </c>
      <c r="N218">
        <v>1011</v>
      </c>
      <c r="O218" t="s">
        <v>425</v>
      </c>
      <c r="P218" t="s">
        <v>425</v>
      </c>
      <c r="Q218">
        <v>1</v>
      </c>
      <c r="X218">
        <v>0.02</v>
      </c>
      <c r="Y218">
        <v>0</v>
      </c>
      <c r="Z218">
        <v>98.79</v>
      </c>
      <c r="AA218">
        <v>13.12</v>
      </c>
      <c r="AB218">
        <v>0</v>
      </c>
      <c r="AC218">
        <v>0</v>
      </c>
      <c r="AD218">
        <v>1</v>
      </c>
      <c r="AE218">
        <v>0</v>
      </c>
      <c r="AF218" t="s">
        <v>99</v>
      </c>
      <c r="AG218">
        <v>0.025</v>
      </c>
      <c r="AH218">
        <v>2</v>
      </c>
      <c r="AI218">
        <v>24182787</v>
      </c>
      <c r="AJ218">
        <v>213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</row>
    <row r="219" spans="1:44" ht="12.75">
      <c r="A219">
        <f>ROW(Source!A70)</f>
        <v>70</v>
      </c>
      <c r="B219">
        <v>24182799</v>
      </c>
      <c r="C219">
        <v>24182784</v>
      </c>
      <c r="D219">
        <v>19851610</v>
      </c>
      <c r="E219">
        <v>1</v>
      </c>
      <c r="F219">
        <v>1</v>
      </c>
      <c r="G219">
        <v>1</v>
      </c>
      <c r="H219">
        <v>2</v>
      </c>
      <c r="I219" t="s">
        <v>628</v>
      </c>
      <c r="J219" t="s">
        <v>629</v>
      </c>
      <c r="K219" t="s">
        <v>630</v>
      </c>
      <c r="L219">
        <v>1368</v>
      </c>
      <c r="N219">
        <v>1011</v>
      </c>
      <c r="O219" t="s">
        <v>425</v>
      </c>
      <c r="P219" t="s">
        <v>425</v>
      </c>
      <c r="Q219">
        <v>1</v>
      </c>
      <c r="X219">
        <v>0.01</v>
      </c>
      <c r="Y219">
        <v>0</v>
      </c>
      <c r="Z219">
        <v>105.05</v>
      </c>
      <c r="AA219">
        <v>11.28</v>
      </c>
      <c r="AB219">
        <v>0</v>
      </c>
      <c r="AC219">
        <v>0</v>
      </c>
      <c r="AD219">
        <v>1</v>
      </c>
      <c r="AE219">
        <v>0</v>
      </c>
      <c r="AF219" t="s">
        <v>99</v>
      </c>
      <c r="AG219">
        <v>0.0125</v>
      </c>
      <c r="AH219">
        <v>2</v>
      </c>
      <c r="AI219">
        <v>24182788</v>
      </c>
      <c r="AJ219">
        <v>214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</row>
    <row r="220" spans="1:44" ht="12.75">
      <c r="A220">
        <f>ROW(Source!A70)</f>
        <v>70</v>
      </c>
      <c r="B220">
        <v>24182800</v>
      </c>
      <c r="C220">
        <v>24182784</v>
      </c>
      <c r="D220">
        <v>19852164</v>
      </c>
      <c r="E220">
        <v>1</v>
      </c>
      <c r="F220">
        <v>1</v>
      </c>
      <c r="G220">
        <v>1</v>
      </c>
      <c r="H220">
        <v>2</v>
      </c>
      <c r="I220" t="s">
        <v>526</v>
      </c>
      <c r="J220" t="s">
        <v>527</v>
      </c>
      <c r="K220" t="s">
        <v>528</v>
      </c>
      <c r="L220">
        <v>1368</v>
      </c>
      <c r="N220">
        <v>1011</v>
      </c>
      <c r="O220" t="s">
        <v>425</v>
      </c>
      <c r="P220" t="s">
        <v>425</v>
      </c>
      <c r="Q220">
        <v>1</v>
      </c>
      <c r="X220">
        <v>1.69</v>
      </c>
      <c r="Y220">
        <v>0</v>
      </c>
      <c r="Z220">
        <v>13.4</v>
      </c>
      <c r="AA220">
        <v>9.78</v>
      </c>
      <c r="AB220">
        <v>0</v>
      </c>
      <c r="AC220">
        <v>0</v>
      </c>
      <c r="AD220">
        <v>1</v>
      </c>
      <c r="AE220">
        <v>0</v>
      </c>
      <c r="AF220" t="s">
        <v>99</v>
      </c>
      <c r="AG220">
        <v>2.1125</v>
      </c>
      <c r="AH220">
        <v>2</v>
      </c>
      <c r="AI220">
        <v>24182789</v>
      </c>
      <c r="AJ220">
        <v>215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</row>
    <row r="221" spans="1:44" ht="12.75">
      <c r="A221">
        <f>ROW(Source!A70)</f>
        <v>70</v>
      </c>
      <c r="B221">
        <v>24182801</v>
      </c>
      <c r="C221">
        <v>24182784</v>
      </c>
      <c r="D221">
        <v>19853387</v>
      </c>
      <c r="E221">
        <v>1</v>
      </c>
      <c r="F221">
        <v>1</v>
      </c>
      <c r="G221">
        <v>1</v>
      </c>
      <c r="H221">
        <v>2</v>
      </c>
      <c r="I221" t="s">
        <v>631</v>
      </c>
      <c r="J221" t="s">
        <v>632</v>
      </c>
      <c r="K221" t="s">
        <v>633</v>
      </c>
      <c r="L221">
        <v>1368</v>
      </c>
      <c r="N221">
        <v>1011</v>
      </c>
      <c r="O221" t="s">
        <v>425</v>
      </c>
      <c r="P221" t="s">
        <v>425</v>
      </c>
      <c r="Q221">
        <v>1</v>
      </c>
      <c r="X221">
        <v>0.05</v>
      </c>
      <c r="Y221">
        <v>0</v>
      </c>
      <c r="Z221">
        <v>10.04</v>
      </c>
      <c r="AA221">
        <v>0</v>
      </c>
      <c r="AB221">
        <v>0</v>
      </c>
      <c r="AC221">
        <v>0</v>
      </c>
      <c r="AD221">
        <v>1</v>
      </c>
      <c r="AE221">
        <v>0</v>
      </c>
      <c r="AF221" t="s">
        <v>99</v>
      </c>
      <c r="AG221">
        <v>0.0625</v>
      </c>
      <c r="AH221">
        <v>2</v>
      </c>
      <c r="AI221">
        <v>24182790</v>
      </c>
      <c r="AJ221">
        <v>216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</row>
    <row r="222" spans="1:44" ht="12.75">
      <c r="A222">
        <f>ROW(Source!A70)</f>
        <v>70</v>
      </c>
      <c r="B222">
        <v>24182802</v>
      </c>
      <c r="C222">
        <v>24182784</v>
      </c>
      <c r="D222">
        <v>19853649</v>
      </c>
      <c r="E222">
        <v>1</v>
      </c>
      <c r="F222">
        <v>1</v>
      </c>
      <c r="G222">
        <v>1</v>
      </c>
      <c r="H222">
        <v>2</v>
      </c>
      <c r="I222" t="s">
        <v>447</v>
      </c>
      <c r="J222" t="s">
        <v>448</v>
      </c>
      <c r="K222" t="s">
        <v>449</v>
      </c>
      <c r="L222">
        <v>1368</v>
      </c>
      <c r="N222">
        <v>1011</v>
      </c>
      <c r="O222" t="s">
        <v>425</v>
      </c>
      <c r="P222" t="s">
        <v>425</v>
      </c>
      <c r="Q222">
        <v>1</v>
      </c>
      <c r="X222">
        <v>0.01</v>
      </c>
      <c r="Y222">
        <v>0</v>
      </c>
      <c r="Z222">
        <v>80.75</v>
      </c>
      <c r="AA222">
        <v>0</v>
      </c>
      <c r="AB222">
        <v>0</v>
      </c>
      <c r="AC222">
        <v>0</v>
      </c>
      <c r="AD222">
        <v>1</v>
      </c>
      <c r="AE222">
        <v>0</v>
      </c>
      <c r="AF222" t="s">
        <v>99</v>
      </c>
      <c r="AG222">
        <v>0.0125</v>
      </c>
      <c r="AH222">
        <v>2</v>
      </c>
      <c r="AI222">
        <v>24182791</v>
      </c>
      <c r="AJ222">
        <v>217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</row>
    <row r="223" spans="1:44" ht="12.75">
      <c r="A223">
        <f>ROW(Source!A70)</f>
        <v>70</v>
      </c>
      <c r="B223">
        <v>24182803</v>
      </c>
      <c r="C223">
        <v>24182784</v>
      </c>
      <c r="D223">
        <v>19856277</v>
      </c>
      <c r="E223">
        <v>1</v>
      </c>
      <c r="F223">
        <v>1</v>
      </c>
      <c r="G223">
        <v>1</v>
      </c>
      <c r="H223">
        <v>3</v>
      </c>
      <c r="I223" t="s">
        <v>634</v>
      </c>
      <c r="J223" t="s">
        <v>635</v>
      </c>
      <c r="K223" t="s">
        <v>636</v>
      </c>
      <c r="L223">
        <v>1348</v>
      </c>
      <c r="N223">
        <v>1009</v>
      </c>
      <c r="O223" t="s">
        <v>144</v>
      </c>
      <c r="P223" t="s">
        <v>144</v>
      </c>
      <c r="Q223">
        <v>1000</v>
      </c>
      <c r="X223">
        <v>0.013</v>
      </c>
      <c r="Y223">
        <v>6578.13</v>
      </c>
      <c r="Z223">
        <v>0</v>
      </c>
      <c r="AA223">
        <v>0</v>
      </c>
      <c r="AB223">
        <v>0</v>
      </c>
      <c r="AC223">
        <v>0</v>
      </c>
      <c r="AD223">
        <v>1</v>
      </c>
      <c r="AE223">
        <v>0</v>
      </c>
      <c r="AG223">
        <v>0.013</v>
      </c>
      <c r="AH223">
        <v>2</v>
      </c>
      <c r="AI223">
        <v>24182792</v>
      </c>
      <c r="AJ223">
        <v>218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</row>
    <row r="224" spans="1:44" ht="12.75">
      <c r="A224">
        <f>ROW(Source!A70)</f>
        <v>70</v>
      </c>
      <c r="B224">
        <v>24182804</v>
      </c>
      <c r="C224">
        <v>24182784</v>
      </c>
      <c r="D224">
        <v>19858634</v>
      </c>
      <c r="E224">
        <v>1</v>
      </c>
      <c r="F224">
        <v>1</v>
      </c>
      <c r="G224">
        <v>1</v>
      </c>
      <c r="H224">
        <v>3</v>
      </c>
      <c r="I224" t="s">
        <v>637</v>
      </c>
      <c r="J224" t="s">
        <v>638</v>
      </c>
      <c r="K224" t="s">
        <v>639</v>
      </c>
      <c r="L224">
        <v>1346</v>
      </c>
      <c r="N224">
        <v>1009</v>
      </c>
      <c r="O224" t="s">
        <v>125</v>
      </c>
      <c r="P224" t="s">
        <v>125</v>
      </c>
      <c r="Q224">
        <v>1</v>
      </c>
      <c r="X224">
        <v>1200</v>
      </c>
      <c r="Y224">
        <v>3.87</v>
      </c>
      <c r="Z224">
        <v>0</v>
      </c>
      <c r="AA224">
        <v>0</v>
      </c>
      <c r="AB224">
        <v>0</v>
      </c>
      <c r="AC224">
        <v>0</v>
      </c>
      <c r="AD224">
        <v>1</v>
      </c>
      <c r="AE224">
        <v>0</v>
      </c>
      <c r="AG224">
        <v>1200</v>
      </c>
      <c r="AH224">
        <v>2</v>
      </c>
      <c r="AI224">
        <v>24182793</v>
      </c>
      <c r="AJ224">
        <v>219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</row>
    <row r="225" spans="1:44" ht="12.75">
      <c r="A225">
        <f>ROW(Source!A70)</f>
        <v>70</v>
      </c>
      <c r="B225">
        <v>24182805</v>
      </c>
      <c r="C225">
        <v>24182784</v>
      </c>
      <c r="D225">
        <v>19858754</v>
      </c>
      <c r="E225">
        <v>1</v>
      </c>
      <c r="F225">
        <v>1</v>
      </c>
      <c r="G225">
        <v>1</v>
      </c>
      <c r="H225">
        <v>3</v>
      </c>
      <c r="I225" t="s">
        <v>224</v>
      </c>
      <c r="J225" t="s">
        <v>226</v>
      </c>
      <c r="K225" t="s">
        <v>225</v>
      </c>
      <c r="L225">
        <v>1327</v>
      </c>
      <c r="N225">
        <v>1005</v>
      </c>
      <c r="O225" t="s">
        <v>107</v>
      </c>
      <c r="P225" t="s">
        <v>107</v>
      </c>
      <c r="Q225">
        <v>1</v>
      </c>
      <c r="X225">
        <v>102</v>
      </c>
      <c r="Y225">
        <v>147.47</v>
      </c>
      <c r="Z225">
        <v>0</v>
      </c>
      <c r="AA225">
        <v>0</v>
      </c>
      <c r="AB225">
        <v>0</v>
      </c>
      <c r="AC225">
        <v>0</v>
      </c>
      <c r="AD225">
        <v>1</v>
      </c>
      <c r="AE225">
        <v>0</v>
      </c>
      <c r="AG225">
        <v>102</v>
      </c>
      <c r="AH225">
        <v>2</v>
      </c>
      <c r="AI225">
        <v>24182794</v>
      </c>
      <c r="AJ225">
        <v>220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</row>
    <row r="226" spans="1:44" ht="12.75">
      <c r="A226">
        <f>ROW(Source!A70)</f>
        <v>70</v>
      </c>
      <c r="B226">
        <v>24182806</v>
      </c>
      <c r="C226">
        <v>24182784</v>
      </c>
      <c r="D226">
        <v>19863390</v>
      </c>
      <c r="E226">
        <v>1</v>
      </c>
      <c r="F226">
        <v>1</v>
      </c>
      <c r="G226">
        <v>1</v>
      </c>
      <c r="H226">
        <v>3</v>
      </c>
      <c r="I226" t="s">
        <v>752</v>
      </c>
      <c r="J226" t="s">
        <v>753</v>
      </c>
      <c r="K226" t="s">
        <v>754</v>
      </c>
      <c r="L226">
        <v>1348</v>
      </c>
      <c r="N226">
        <v>1009</v>
      </c>
      <c r="O226" t="s">
        <v>144</v>
      </c>
      <c r="P226" t="s">
        <v>144</v>
      </c>
      <c r="Q226">
        <v>1000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1</v>
      </c>
      <c r="AD226">
        <v>0</v>
      </c>
      <c r="AE226">
        <v>0</v>
      </c>
      <c r="AG226">
        <v>0</v>
      </c>
      <c r="AH226">
        <v>3</v>
      </c>
      <c r="AI226">
        <v>-1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</row>
    <row r="227" spans="1:44" ht="12.75">
      <c r="A227">
        <f>ROW(Source!A70)</f>
        <v>70</v>
      </c>
      <c r="B227">
        <v>24182807</v>
      </c>
      <c r="C227">
        <v>24182784</v>
      </c>
      <c r="D227">
        <v>19879062</v>
      </c>
      <c r="E227">
        <v>1</v>
      </c>
      <c r="F227">
        <v>1</v>
      </c>
      <c r="G227">
        <v>1</v>
      </c>
      <c r="H227">
        <v>3</v>
      </c>
      <c r="I227" t="s">
        <v>758</v>
      </c>
      <c r="J227" t="s">
        <v>759</v>
      </c>
      <c r="K227" t="s">
        <v>760</v>
      </c>
      <c r="L227">
        <v>1339</v>
      </c>
      <c r="N227">
        <v>1007</v>
      </c>
      <c r="O227" t="s">
        <v>535</v>
      </c>
      <c r="P227" t="s">
        <v>535</v>
      </c>
      <c r="Q227">
        <v>1</v>
      </c>
      <c r="X227">
        <v>0.01</v>
      </c>
      <c r="Y227">
        <v>0</v>
      </c>
      <c r="Z227">
        <v>0</v>
      </c>
      <c r="AA227">
        <v>0</v>
      </c>
      <c r="AB227">
        <v>0</v>
      </c>
      <c r="AC227">
        <v>1</v>
      </c>
      <c r="AD227">
        <v>0</v>
      </c>
      <c r="AE227">
        <v>0</v>
      </c>
      <c r="AG227">
        <v>0.01</v>
      </c>
      <c r="AH227">
        <v>3</v>
      </c>
      <c r="AI227">
        <v>-1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</row>
    <row r="228" spans="1:44" ht="12.75">
      <c r="A228">
        <f>ROW(Source!A70)</f>
        <v>70</v>
      </c>
      <c r="B228">
        <v>24182808</v>
      </c>
      <c r="C228">
        <v>24182784</v>
      </c>
      <c r="D228">
        <v>19905834</v>
      </c>
      <c r="E228">
        <v>1</v>
      </c>
      <c r="F228">
        <v>1</v>
      </c>
      <c r="G228">
        <v>1</v>
      </c>
      <c r="H228">
        <v>3</v>
      </c>
      <c r="I228" t="s">
        <v>532</v>
      </c>
      <c r="J228" t="s">
        <v>533</v>
      </c>
      <c r="K228" t="s">
        <v>534</v>
      </c>
      <c r="L228">
        <v>1339</v>
      </c>
      <c r="N228">
        <v>1007</v>
      </c>
      <c r="O228" t="s">
        <v>535</v>
      </c>
      <c r="P228" t="s">
        <v>535</v>
      </c>
      <c r="Q228">
        <v>1</v>
      </c>
      <c r="X228">
        <v>0.44</v>
      </c>
      <c r="Y228">
        <v>6.3</v>
      </c>
      <c r="Z228">
        <v>0</v>
      </c>
      <c r="AA228">
        <v>0</v>
      </c>
      <c r="AB228">
        <v>0</v>
      </c>
      <c r="AC228">
        <v>0</v>
      </c>
      <c r="AD228">
        <v>1</v>
      </c>
      <c r="AE228">
        <v>0</v>
      </c>
      <c r="AG228">
        <v>0.44</v>
      </c>
      <c r="AH228">
        <v>2</v>
      </c>
      <c r="AI228">
        <v>24182795</v>
      </c>
      <c r="AJ228">
        <v>221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</row>
    <row r="229" spans="1:44" ht="12.75">
      <c r="A229">
        <f>ROW(Source!A74)</f>
        <v>74</v>
      </c>
      <c r="B229">
        <v>24182818</v>
      </c>
      <c r="C229">
        <v>24182812</v>
      </c>
      <c r="D229">
        <v>9915207</v>
      </c>
      <c r="E229">
        <v>1</v>
      </c>
      <c r="F229">
        <v>1</v>
      </c>
      <c r="G229">
        <v>1</v>
      </c>
      <c r="H229">
        <v>1</v>
      </c>
      <c r="I229" t="s">
        <v>560</v>
      </c>
      <c r="K229" t="s">
        <v>561</v>
      </c>
      <c r="L229">
        <v>1191</v>
      </c>
      <c r="N229">
        <v>1013</v>
      </c>
      <c r="O229" t="s">
        <v>419</v>
      </c>
      <c r="P229" t="s">
        <v>419</v>
      </c>
      <c r="Q229">
        <v>1</v>
      </c>
      <c r="X229">
        <v>23.6</v>
      </c>
      <c r="Y229">
        <v>0</v>
      </c>
      <c r="Z229">
        <v>0</v>
      </c>
      <c r="AA229">
        <v>0</v>
      </c>
      <c r="AB229">
        <v>9.25</v>
      </c>
      <c r="AC229">
        <v>0</v>
      </c>
      <c r="AD229">
        <v>1</v>
      </c>
      <c r="AE229">
        <v>1</v>
      </c>
      <c r="AF229" t="s">
        <v>100</v>
      </c>
      <c r="AG229">
        <v>27.14</v>
      </c>
      <c r="AH229">
        <v>2</v>
      </c>
      <c r="AI229">
        <v>24182813</v>
      </c>
      <c r="AJ229">
        <v>222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</row>
    <row r="230" spans="1:44" ht="12.75">
      <c r="A230">
        <f>ROW(Source!A74)</f>
        <v>74</v>
      </c>
      <c r="B230">
        <v>24182819</v>
      </c>
      <c r="C230">
        <v>24182812</v>
      </c>
      <c r="D230">
        <v>121548</v>
      </c>
      <c r="E230">
        <v>1</v>
      </c>
      <c r="F230">
        <v>1</v>
      </c>
      <c r="G230">
        <v>1</v>
      </c>
      <c r="H230">
        <v>1</v>
      </c>
      <c r="I230" t="s">
        <v>28</v>
      </c>
      <c r="K230" t="s">
        <v>420</v>
      </c>
      <c r="L230">
        <v>608254</v>
      </c>
      <c r="N230">
        <v>1013</v>
      </c>
      <c r="O230" t="s">
        <v>421</v>
      </c>
      <c r="P230" t="s">
        <v>421</v>
      </c>
      <c r="Q230">
        <v>1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1</v>
      </c>
      <c r="AE230">
        <v>2</v>
      </c>
      <c r="AF230" t="s">
        <v>99</v>
      </c>
      <c r="AG230">
        <v>0</v>
      </c>
      <c r="AH230">
        <v>2</v>
      </c>
      <c r="AI230">
        <v>24182814</v>
      </c>
      <c r="AJ230">
        <v>223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</row>
    <row r="231" spans="1:44" ht="12.75">
      <c r="A231">
        <f>ROW(Source!A74)</f>
        <v>74</v>
      </c>
      <c r="B231">
        <v>24182820</v>
      </c>
      <c r="C231">
        <v>24182812</v>
      </c>
      <c r="D231">
        <v>19853649</v>
      </c>
      <c r="E231">
        <v>1</v>
      </c>
      <c r="F231">
        <v>1</v>
      </c>
      <c r="G231">
        <v>1</v>
      </c>
      <c r="H231">
        <v>2</v>
      </c>
      <c r="I231" t="s">
        <v>447</v>
      </c>
      <c r="J231" t="s">
        <v>448</v>
      </c>
      <c r="K231" t="s">
        <v>449</v>
      </c>
      <c r="L231">
        <v>1368</v>
      </c>
      <c r="N231">
        <v>1011</v>
      </c>
      <c r="O231" t="s">
        <v>425</v>
      </c>
      <c r="P231" t="s">
        <v>425</v>
      </c>
      <c r="Q231">
        <v>1</v>
      </c>
      <c r="X231">
        <v>0.06</v>
      </c>
      <c r="Y231">
        <v>0</v>
      </c>
      <c r="Z231">
        <v>80.75</v>
      </c>
      <c r="AA231">
        <v>0</v>
      </c>
      <c r="AB231">
        <v>0</v>
      </c>
      <c r="AC231">
        <v>0</v>
      </c>
      <c r="AD231">
        <v>1</v>
      </c>
      <c r="AE231">
        <v>0</v>
      </c>
      <c r="AF231" t="s">
        <v>99</v>
      </c>
      <c r="AG231">
        <v>0.075</v>
      </c>
      <c r="AH231">
        <v>2</v>
      </c>
      <c r="AI231">
        <v>24182815</v>
      </c>
      <c r="AJ231">
        <v>224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</row>
    <row r="232" spans="1:44" ht="12.75">
      <c r="A232">
        <f>ROW(Source!A74)</f>
        <v>74</v>
      </c>
      <c r="B232">
        <v>24182821</v>
      </c>
      <c r="C232">
        <v>24182812</v>
      </c>
      <c r="D232">
        <v>19856258</v>
      </c>
      <c r="E232">
        <v>1</v>
      </c>
      <c r="F232">
        <v>1</v>
      </c>
      <c r="G232">
        <v>1</v>
      </c>
      <c r="H232">
        <v>3</v>
      </c>
      <c r="I232" t="s">
        <v>640</v>
      </c>
      <c r="J232" t="s">
        <v>641</v>
      </c>
      <c r="K232" t="s">
        <v>642</v>
      </c>
      <c r="L232">
        <v>1301</v>
      </c>
      <c r="N232">
        <v>1003</v>
      </c>
      <c r="O232" t="s">
        <v>258</v>
      </c>
      <c r="P232" t="s">
        <v>258</v>
      </c>
      <c r="Q232">
        <v>1</v>
      </c>
      <c r="X232">
        <v>101</v>
      </c>
      <c r="Y232">
        <v>25.35</v>
      </c>
      <c r="Z232">
        <v>0</v>
      </c>
      <c r="AA232">
        <v>0</v>
      </c>
      <c r="AB232">
        <v>0</v>
      </c>
      <c r="AC232">
        <v>0</v>
      </c>
      <c r="AD232">
        <v>1</v>
      </c>
      <c r="AE232">
        <v>0</v>
      </c>
      <c r="AG232">
        <v>101</v>
      </c>
      <c r="AH232">
        <v>2</v>
      </c>
      <c r="AI232">
        <v>24182816</v>
      </c>
      <c r="AJ232">
        <v>225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</row>
    <row r="233" spans="1:44" ht="12.75">
      <c r="A233">
        <f>ROW(Source!A74)</f>
        <v>74</v>
      </c>
      <c r="B233">
        <v>24182822</v>
      </c>
      <c r="C233">
        <v>24182812</v>
      </c>
      <c r="D233">
        <v>19895064</v>
      </c>
      <c r="E233">
        <v>1</v>
      </c>
      <c r="F233">
        <v>1</v>
      </c>
      <c r="G233">
        <v>1</v>
      </c>
      <c r="H233">
        <v>3</v>
      </c>
      <c r="I233" t="s">
        <v>643</v>
      </c>
      <c r="J233" t="s">
        <v>644</v>
      </c>
      <c r="K233" t="s">
        <v>645</v>
      </c>
      <c r="L233">
        <v>1339</v>
      </c>
      <c r="N233">
        <v>1007</v>
      </c>
      <c r="O233" t="s">
        <v>535</v>
      </c>
      <c r="P233" t="s">
        <v>535</v>
      </c>
      <c r="Q233">
        <v>1</v>
      </c>
      <c r="X233">
        <v>0.16</v>
      </c>
      <c r="Y233">
        <v>627.85</v>
      </c>
      <c r="Z233">
        <v>0</v>
      </c>
      <c r="AA233">
        <v>0</v>
      </c>
      <c r="AB233">
        <v>0</v>
      </c>
      <c r="AC233">
        <v>0</v>
      </c>
      <c r="AD233">
        <v>1</v>
      </c>
      <c r="AE233">
        <v>0</v>
      </c>
      <c r="AG233">
        <v>0.16</v>
      </c>
      <c r="AH233">
        <v>2</v>
      </c>
      <c r="AI233">
        <v>24182817</v>
      </c>
      <c r="AJ233">
        <v>226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</row>
    <row r="234" spans="1:44" ht="12.75">
      <c r="A234">
        <f>ROW(Source!A75)</f>
        <v>75</v>
      </c>
      <c r="B234">
        <v>24182831</v>
      </c>
      <c r="C234">
        <v>24182823</v>
      </c>
      <c r="D234">
        <v>9924372</v>
      </c>
      <c r="E234">
        <v>1</v>
      </c>
      <c r="F234">
        <v>1</v>
      </c>
      <c r="G234">
        <v>1</v>
      </c>
      <c r="H234">
        <v>1</v>
      </c>
      <c r="I234" t="s">
        <v>646</v>
      </c>
      <c r="K234" t="s">
        <v>647</v>
      </c>
      <c r="L234">
        <v>1191</v>
      </c>
      <c r="N234">
        <v>1013</v>
      </c>
      <c r="O234" t="s">
        <v>419</v>
      </c>
      <c r="P234" t="s">
        <v>419</v>
      </c>
      <c r="Q234">
        <v>1</v>
      </c>
      <c r="X234">
        <v>31.41</v>
      </c>
      <c r="Y234">
        <v>0</v>
      </c>
      <c r="Z234">
        <v>0</v>
      </c>
      <c r="AA234">
        <v>0</v>
      </c>
      <c r="AB234">
        <v>8.08</v>
      </c>
      <c r="AC234">
        <v>0</v>
      </c>
      <c r="AD234">
        <v>1</v>
      </c>
      <c r="AE234">
        <v>1</v>
      </c>
      <c r="AF234" t="s">
        <v>100</v>
      </c>
      <c r="AG234">
        <v>36.1215</v>
      </c>
      <c r="AH234">
        <v>2</v>
      </c>
      <c r="AI234">
        <v>24182824</v>
      </c>
      <c r="AJ234">
        <v>227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</row>
    <row r="235" spans="1:44" ht="12.75">
      <c r="A235">
        <f>ROW(Source!A75)</f>
        <v>75</v>
      </c>
      <c r="B235">
        <v>24182832</v>
      </c>
      <c r="C235">
        <v>24182823</v>
      </c>
      <c r="D235">
        <v>121548</v>
      </c>
      <c r="E235">
        <v>1</v>
      </c>
      <c r="F235">
        <v>1</v>
      </c>
      <c r="G235">
        <v>1</v>
      </c>
      <c r="H235">
        <v>1</v>
      </c>
      <c r="I235" t="s">
        <v>28</v>
      </c>
      <c r="K235" t="s">
        <v>420</v>
      </c>
      <c r="L235">
        <v>608254</v>
      </c>
      <c r="N235">
        <v>1013</v>
      </c>
      <c r="O235" t="s">
        <v>421</v>
      </c>
      <c r="P235" t="s">
        <v>421</v>
      </c>
      <c r="Q235">
        <v>1</v>
      </c>
      <c r="X235">
        <v>0.34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1</v>
      </c>
      <c r="AE235">
        <v>2</v>
      </c>
      <c r="AF235" t="s">
        <v>99</v>
      </c>
      <c r="AG235">
        <v>0.42500000000000004</v>
      </c>
      <c r="AH235">
        <v>2</v>
      </c>
      <c r="AI235">
        <v>24182825</v>
      </c>
      <c r="AJ235">
        <v>228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</row>
    <row r="236" spans="1:44" ht="12.75">
      <c r="A236">
        <f>ROW(Source!A75)</f>
        <v>75</v>
      </c>
      <c r="B236">
        <v>24182833</v>
      </c>
      <c r="C236">
        <v>24182823</v>
      </c>
      <c r="D236">
        <v>19851747</v>
      </c>
      <c r="E236">
        <v>1</v>
      </c>
      <c r="F236">
        <v>1</v>
      </c>
      <c r="G236">
        <v>1</v>
      </c>
      <c r="H236">
        <v>2</v>
      </c>
      <c r="I236" t="s">
        <v>422</v>
      </c>
      <c r="J236" t="s">
        <v>423</v>
      </c>
      <c r="K236" t="s">
        <v>424</v>
      </c>
      <c r="L236">
        <v>1368</v>
      </c>
      <c r="N236">
        <v>1011</v>
      </c>
      <c r="O236" t="s">
        <v>425</v>
      </c>
      <c r="P236" t="s">
        <v>425</v>
      </c>
      <c r="Q236">
        <v>1</v>
      </c>
      <c r="X236">
        <v>0.34</v>
      </c>
      <c r="Y236">
        <v>0</v>
      </c>
      <c r="Z236">
        <v>37.34</v>
      </c>
      <c r="AA236">
        <v>13.12</v>
      </c>
      <c r="AB236">
        <v>0</v>
      </c>
      <c r="AC236">
        <v>0</v>
      </c>
      <c r="AD236">
        <v>1</v>
      </c>
      <c r="AE236">
        <v>0</v>
      </c>
      <c r="AF236" t="s">
        <v>99</v>
      </c>
      <c r="AG236">
        <v>0.42500000000000004</v>
      </c>
      <c r="AH236">
        <v>2</v>
      </c>
      <c r="AI236">
        <v>24182826</v>
      </c>
      <c r="AJ236">
        <v>229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</row>
    <row r="237" spans="1:44" ht="12.75">
      <c r="A237">
        <f>ROW(Source!A75)</f>
        <v>75</v>
      </c>
      <c r="B237">
        <v>24182834</v>
      </c>
      <c r="C237">
        <v>24182823</v>
      </c>
      <c r="D237">
        <v>19853415</v>
      </c>
      <c r="E237">
        <v>1</v>
      </c>
      <c r="F237">
        <v>1</v>
      </c>
      <c r="G237">
        <v>1</v>
      </c>
      <c r="H237">
        <v>2</v>
      </c>
      <c r="I237" t="s">
        <v>648</v>
      </c>
      <c r="J237" t="s">
        <v>649</v>
      </c>
      <c r="K237" t="s">
        <v>650</v>
      </c>
      <c r="L237">
        <v>1368</v>
      </c>
      <c r="N237">
        <v>1011</v>
      </c>
      <c r="O237" t="s">
        <v>425</v>
      </c>
      <c r="P237" t="s">
        <v>425</v>
      </c>
      <c r="Q237">
        <v>1</v>
      </c>
      <c r="X237">
        <v>5.3</v>
      </c>
      <c r="Y237">
        <v>0</v>
      </c>
      <c r="Z237">
        <v>4.07</v>
      </c>
      <c r="AA237">
        <v>0</v>
      </c>
      <c r="AB237">
        <v>0</v>
      </c>
      <c r="AC237">
        <v>0</v>
      </c>
      <c r="AD237">
        <v>1</v>
      </c>
      <c r="AE237">
        <v>0</v>
      </c>
      <c r="AF237" t="s">
        <v>99</v>
      </c>
      <c r="AG237">
        <v>6.625</v>
      </c>
      <c r="AH237">
        <v>2</v>
      </c>
      <c r="AI237">
        <v>24182827</v>
      </c>
      <c r="AJ237">
        <v>230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</row>
    <row r="238" spans="1:44" ht="12.75">
      <c r="A238">
        <f>ROW(Source!A75)</f>
        <v>75</v>
      </c>
      <c r="B238">
        <v>24182835</v>
      </c>
      <c r="C238">
        <v>24182823</v>
      </c>
      <c r="D238">
        <v>19853649</v>
      </c>
      <c r="E238">
        <v>1</v>
      </c>
      <c r="F238">
        <v>1</v>
      </c>
      <c r="G238">
        <v>1</v>
      </c>
      <c r="H238">
        <v>2</v>
      </c>
      <c r="I238" t="s">
        <v>447</v>
      </c>
      <c r="J238" t="s">
        <v>448</v>
      </c>
      <c r="K238" t="s">
        <v>449</v>
      </c>
      <c r="L238">
        <v>1368</v>
      </c>
      <c r="N238">
        <v>1011</v>
      </c>
      <c r="O238" t="s">
        <v>425</v>
      </c>
      <c r="P238" t="s">
        <v>425</v>
      </c>
      <c r="Q238">
        <v>1</v>
      </c>
      <c r="X238">
        <v>0.48</v>
      </c>
      <c r="Y238">
        <v>0</v>
      </c>
      <c r="Z238">
        <v>80.75</v>
      </c>
      <c r="AA238">
        <v>0</v>
      </c>
      <c r="AB238">
        <v>0</v>
      </c>
      <c r="AC238">
        <v>0</v>
      </c>
      <c r="AD238">
        <v>1</v>
      </c>
      <c r="AE238">
        <v>0</v>
      </c>
      <c r="AF238" t="s">
        <v>99</v>
      </c>
      <c r="AG238">
        <v>0.6</v>
      </c>
      <c r="AH238">
        <v>2</v>
      </c>
      <c r="AI238">
        <v>24182828</v>
      </c>
      <c r="AJ238">
        <v>231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</row>
    <row r="239" spans="1:44" ht="12.75">
      <c r="A239">
        <f>ROW(Source!A75)</f>
        <v>75</v>
      </c>
      <c r="B239">
        <v>24182836</v>
      </c>
      <c r="C239">
        <v>24182823</v>
      </c>
      <c r="D239">
        <v>19855043</v>
      </c>
      <c r="E239">
        <v>1</v>
      </c>
      <c r="F239">
        <v>1</v>
      </c>
      <c r="G239">
        <v>1</v>
      </c>
      <c r="H239">
        <v>3</v>
      </c>
      <c r="I239" t="s">
        <v>651</v>
      </c>
      <c r="J239" t="s">
        <v>652</v>
      </c>
      <c r="K239" t="s">
        <v>653</v>
      </c>
      <c r="L239">
        <v>1327</v>
      </c>
      <c r="N239">
        <v>1005</v>
      </c>
      <c r="O239" t="s">
        <v>107</v>
      </c>
      <c r="P239" t="s">
        <v>107</v>
      </c>
      <c r="Q239">
        <v>1</v>
      </c>
      <c r="X239">
        <v>102</v>
      </c>
      <c r="Y239">
        <v>98.02</v>
      </c>
      <c r="Z239">
        <v>0</v>
      </c>
      <c r="AA239">
        <v>0</v>
      </c>
      <c r="AB239">
        <v>0</v>
      </c>
      <c r="AC239">
        <v>0</v>
      </c>
      <c r="AD239">
        <v>1</v>
      </c>
      <c r="AE239">
        <v>0</v>
      </c>
      <c r="AG239">
        <v>102</v>
      </c>
      <c r="AH239">
        <v>2</v>
      </c>
      <c r="AI239">
        <v>24182829</v>
      </c>
      <c r="AJ239">
        <v>232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</row>
    <row r="240" spans="1:44" ht="12.75">
      <c r="A240">
        <f>ROW(Source!A75)</f>
        <v>75</v>
      </c>
      <c r="B240">
        <v>24182837</v>
      </c>
      <c r="C240">
        <v>24182823</v>
      </c>
      <c r="D240">
        <v>19856326</v>
      </c>
      <c r="E240">
        <v>1</v>
      </c>
      <c r="F240">
        <v>1</v>
      </c>
      <c r="G240">
        <v>1</v>
      </c>
      <c r="H240">
        <v>3</v>
      </c>
      <c r="I240" t="s">
        <v>654</v>
      </c>
      <c r="J240" t="s">
        <v>655</v>
      </c>
      <c r="K240" t="s">
        <v>656</v>
      </c>
      <c r="L240">
        <v>1308</v>
      </c>
      <c r="N240">
        <v>1003</v>
      </c>
      <c r="O240" t="s">
        <v>657</v>
      </c>
      <c r="P240" t="s">
        <v>657</v>
      </c>
      <c r="Q240">
        <v>100</v>
      </c>
      <c r="X240">
        <v>0.68</v>
      </c>
      <c r="Y240">
        <v>99.4</v>
      </c>
      <c r="Z240">
        <v>0</v>
      </c>
      <c r="AA240">
        <v>0</v>
      </c>
      <c r="AB240">
        <v>0</v>
      </c>
      <c r="AC240">
        <v>0</v>
      </c>
      <c r="AD240">
        <v>1</v>
      </c>
      <c r="AE240">
        <v>0</v>
      </c>
      <c r="AG240">
        <v>0.68</v>
      </c>
      <c r="AH240">
        <v>2</v>
      </c>
      <c r="AI240">
        <v>24182830</v>
      </c>
      <c r="AJ240">
        <v>233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</row>
    <row r="241" spans="1:44" ht="12.75">
      <c r="A241">
        <f>ROW(Source!A76)</f>
        <v>76</v>
      </c>
      <c r="B241">
        <v>24182852</v>
      </c>
      <c r="C241">
        <v>24182838</v>
      </c>
      <c r="D241">
        <v>9914966</v>
      </c>
      <c r="E241">
        <v>1</v>
      </c>
      <c r="F241">
        <v>1</v>
      </c>
      <c r="G241">
        <v>1</v>
      </c>
      <c r="H241">
        <v>1</v>
      </c>
      <c r="I241" t="s">
        <v>521</v>
      </c>
      <c r="K241" t="s">
        <v>522</v>
      </c>
      <c r="L241">
        <v>1191</v>
      </c>
      <c r="N241">
        <v>1013</v>
      </c>
      <c r="O241" t="s">
        <v>419</v>
      </c>
      <c r="P241" t="s">
        <v>419</v>
      </c>
      <c r="Q241">
        <v>1</v>
      </c>
      <c r="X241">
        <v>6.66</v>
      </c>
      <c r="Y241">
        <v>0</v>
      </c>
      <c r="Z241">
        <v>0</v>
      </c>
      <c r="AA241">
        <v>0</v>
      </c>
      <c r="AB241">
        <v>8.93</v>
      </c>
      <c r="AC241">
        <v>0</v>
      </c>
      <c r="AD241">
        <v>1</v>
      </c>
      <c r="AE241">
        <v>1</v>
      </c>
      <c r="AF241" t="s">
        <v>100</v>
      </c>
      <c r="AG241">
        <v>7.659</v>
      </c>
      <c r="AH241">
        <v>2</v>
      </c>
      <c r="AI241">
        <v>24182839</v>
      </c>
      <c r="AJ241">
        <v>234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</row>
    <row r="242" spans="1:44" ht="12.75">
      <c r="A242">
        <f>ROW(Source!A76)</f>
        <v>76</v>
      </c>
      <c r="B242">
        <v>24182853</v>
      </c>
      <c r="C242">
        <v>24182838</v>
      </c>
      <c r="D242">
        <v>121548</v>
      </c>
      <c r="E242">
        <v>1</v>
      </c>
      <c r="F242">
        <v>1</v>
      </c>
      <c r="G242">
        <v>1</v>
      </c>
      <c r="H242">
        <v>1</v>
      </c>
      <c r="I242" t="s">
        <v>28</v>
      </c>
      <c r="K242" t="s">
        <v>420</v>
      </c>
      <c r="L242">
        <v>608254</v>
      </c>
      <c r="N242">
        <v>1013</v>
      </c>
      <c r="O242" t="s">
        <v>421</v>
      </c>
      <c r="P242" t="s">
        <v>421</v>
      </c>
      <c r="Q242">
        <v>1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1</v>
      </c>
      <c r="AE242">
        <v>2</v>
      </c>
      <c r="AF242" t="s">
        <v>99</v>
      </c>
      <c r="AG242">
        <v>0</v>
      </c>
      <c r="AH242">
        <v>2</v>
      </c>
      <c r="AI242">
        <v>24182840</v>
      </c>
      <c r="AJ242">
        <v>235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</row>
    <row r="243" spans="1:44" ht="12.75">
      <c r="A243">
        <f>ROW(Source!A76)</f>
        <v>76</v>
      </c>
      <c r="B243">
        <v>24182854</v>
      </c>
      <c r="C243">
        <v>24182838</v>
      </c>
      <c r="D243">
        <v>19852483</v>
      </c>
      <c r="E243">
        <v>1</v>
      </c>
      <c r="F243">
        <v>1</v>
      </c>
      <c r="G243">
        <v>1</v>
      </c>
      <c r="H243">
        <v>2</v>
      </c>
      <c r="I243" t="s">
        <v>473</v>
      </c>
      <c r="J243" t="s">
        <v>474</v>
      </c>
      <c r="K243" t="s">
        <v>475</v>
      </c>
      <c r="L243">
        <v>1368</v>
      </c>
      <c r="N243">
        <v>1011</v>
      </c>
      <c r="O243" t="s">
        <v>425</v>
      </c>
      <c r="P243" t="s">
        <v>425</v>
      </c>
      <c r="Q243">
        <v>1</v>
      </c>
      <c r="X243">
        <v>2.01</v>
      </c>
      <c r="Y243">
        <v>0</v>
      </c>
      <c r="Z243">
        <v>3.61</v>
      </c>
      <c r="AA243">
        <v>0</v>
      </c>
      <c r="AB243">
        <v>0</v>
      </c>
      <c r="AC243">
        <v>0</v>
      </c>
      <c r="AD243">
        <v>1</v>
      </c>
      <c r="AE243">
        <v>0</v>
      </c>
      <c r="AF243" t="s">
        <v>99</v>
      </c>
      <c r="AG243">
        <v>2.5124999999999997</v>
      </c>
      <c r="AH243">
        <v>2</v>
      </c>
      <c r="AI243">
        <v>24182841</v>
      </c>
      <c r="AJ243">
        <v>236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</row>
    <row r="244" spans="1:44" ht="12.75">
      <c r="A244">
        <f>ROW(Source!A76)</f>
        <v>76</v>
      </c>
      <c r="B244">
        <v>24182855</v>
      </c>
      <c r="C244">
        <v>24182838</v>
      </c>
      <c r="D244">
        <v>19853256</v>
      </c>
      <c r="E244">
        <v>1</v>
      </c>
      <c r="F244">
        <v>1</v>
      </c>
      <c r="G244">
        <v>1</v>
      </c>
      <c r="H244">
        <v>2</v>
      </c>
      <c r="I244" t="s">
        <v>444</v>
      </c>
      <c r="J244" t="s">
        <v>445</v>
      </c>
      <c r="K244" t="s">
        <v>446</v>
      </c>
      <c r="L244">
        <v>1368</v>
      </c>
      <c r="N244">
        <v>1011</v>
      </c>
      <c r="O244" t="s">
        <v>425</v>
      </c>
      <c r="P244" t="s">
        <v>425</v>
      </c>
      <c r="Q244">
        <v>1</v>
      </c>
      <c r="X244">
        <v>1.33</v>
      </c>
      <c r="Y244">
        <v>0</v>
      </c>
      <c r="Z244">
        <v>2.44</v>
      </c>
      <c r="AA244">
        <v>0</v>
      </c>
      <c r="AB244">
        <v>0</v>
      </c>
      <c r="AC244">
        <v>0</v>
      </c>
      <c r="AD244">
        <v>1</v>
      </c>
      <c r="AE244">
        <v>0</v>
      </c>
      <c r="AF244" t="s">
        <v>99</v>
      </c>
      <c r="AG244">
        <v>1.6625</v>
      </c>
      <c r="AH244">
        <v>2</v>
      </c>
      <c r="AI244">
        <v>24182842</v>
      </c>
      <c r="AJ244">
        <v>237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</row>
    <row r="245" spans="1:44" ht="12.75">
      <c r="A245">
        <f>ROW(Source!A76)</f>
        <v>76</v>
      </c>
      <c r="B245">
        <v>24182856</v>
      </c>
      <c r="C245">
        <v>24182838</v>
      </c>
      <c r="D245">
        <v>19853649</v>
      </c>
      <c r="E245">
        <v>1</v>
      </c>
      <c r="F245">
        <v>1</v>
      </c>
      <c r="G245">
        <v>1</v>
      </c>
      <c r="H245">
        <v>2</v>
      </c>
      <c r="I245" t="s">
        <v>447</v>
      </c>
      <c r="J245" t="s">
        <v>448</v>
      </c>
      <c r="K245" t="s">
        <v>449</v>
      </c>
      <c r="L245">
        <v>1368</v>
      </c>
      <c r="N245">
        <v>1011</v>
      </c>
      <c r="O245" t="s">
        <v>425</v>
      </c>
      <c r="P245" t="s">
        <v>425</v>
      </c>
      <c r="Q245">
        <v>1</v>
      </c>
      <c r="X245">
        <v>0.03</v>
      </c>
      <c r="Y245">
        <v>0</v>
      </c>
      <c r="Z245">
        <v>80.75</v>
      </c>
      <c r="AA245">
        <v>0</v>
      </c>
      <c r="AB245">
        <v>0</v>
      </c>
      <c r="AC245">
        <v>0</v>
      </c>
      <c r="AD245">
        <v>1</v>
      </c>
      <c r="AE245">
        <v>0</v>
      </c>
      <c r="AF245" t="s">
        <v>99</v>
      </c>
      <c r="AG245">
        <v>0.0375</v>
      </c>
      <c r="AH245">
        <v>2</v>
      </c>
      <c r="AI245">
        <v>24182843</v>
      </c>
      <c r="AJ245">
        <v>238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</row>
    <row r="246" spans="1:44" ht="12.75">
      <c r="A246">
        <f>ROW(Source!A76)</f>
        <v>76</v>
      </c>
      <c r="B246">
        <v>24182857</v>
      </c>
      <c r="C246">
        <v>24182838</v>
      </c>
      <c r="D246">
        <v>19856501</v>
      </c>
      <c r="E246">
        <v>1</v>
      </c>
      <c r="F246">
        <v>1</v>
      </c>
      <c r="G246">
        <v>1</v>
      </c>
      <c r="H246">
        <v>3</v>
      </c>
      <c r="I246" t="s">
        <v>658</v>
      </c>
      <c r="J246" t="s">
        <v>659</v>
      </c>
      <c r="K246" t="s">
        <v>660</v>
      </c>
      <c r="L246">
        <v>1358</v>
      </c>
      <c r="N246">
        <v>1010</v>
      </c>
      <c r="O246" t="s">
        <v>661</v>
      </c>
      <c r="P246" t="s">
        <v>661</v>
      </c>
      <c r="Q246">
        <v>10</v>
      </c>
      <c r="X246">
        <v>26.3</v>
      </c>
      <c r="Y246">
        <v>1.6</v>
      </c>
      <c r="Z246">
        <v>0</v>
      </c>
      <c r="AA246">
        <v>0</v>
      </c>
      <c r="AB246">
        <v>0</v>
      </c>
      <c r="AC246">
        <v>0</v>
      </c>
      <c r="AD246">
        <v>1</v>
      </c>
      <c r="AE246">
        <v>0</v>
      </c>
      <c r="AG246">
        <v>26.3</v>
      </c>
      <c r="AH246">
        <v>2</v>
      </c>
      <c r="AI246">
        <v>24182844</v>
      </c>
      <c r="AJ246">
        <v>239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</row>
    <row r="247" spans="1:44" ht="12.75">
      <c r="A247">
        <f>ROW(Source!A76)</f>
        <v>76</v>
      </c>
      <c r="B247">
        <v>24182858</v>
      </c>
      <c r="C247">
        <v>24182838</v>
      </c>
      <c r="D247">
        <v>19858548</v>
      </c>
      <c r="E247">
        <v>1</v>
      </c>
      <c r="F247">
        <v>1</v>
      </c>
      <c r="G247">
        <v>1</v>
      </c>
      <c r="H247">
        <v>3</v>
      </c>
      <c r="I247" t="s">
        <v>662</v>
      </c>
      <c r="J247" t="s">
        <v>663</v>
      </c>
      <c r="K247" t="s">
        <v>664</v>
      </c>
      <c r="L247">
        <v>1354</v>
      </c>
      <c r="N247">
        <v>1010</v>
      </c>
      <c r="O247" t="s">
        <v>195</v>
      </c>
      <c r="P247" t="s">
        <v>195</v>
      </c>
      <c r="Q247">
        <v>1</v>
      </c>
      <c r="X247">
        <v>263</v>
      </c>
      <c r="Y247">
        <v>0.13</v>
      </c>
      <c r="Z247">
        <v>0</v>
      </c>
      <c r="AA247">
        <v>0</v>
      </c>
      <c r="AB247">
        <v>0</v>
      </c>
      <c r="AC247">
        <v>0</v>
      </c>
      <c r="AD247">
        <v>1</v>
      </c>
      <c r="AE247">
        <v>0</v>
      </c>
      <c r="AG247">
        <v>263</v>
      </c>
      <c r="AH247">
        <v>2</v>
      </c>
      <c r="AI247">
        <v>24182845</v>
      </c>
      <c r="AJ247">
        <v>240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</row>
    <row r="248" spans="1:44" ht="12.75">
      <c r="A248">
        <f>ROW(Source!A76)</f>
        <v>76</v>
      </c>
      <c r="B248">
        <v>24182859</v>
      </c>
      <c r="C248">
        <v>24182838</v>
      </c>
      <c r="D248">
        <v>19859111</v>
      </c>
      <c r="E248">
        <v>1</v>
      </c>
      <c r="F248">
        <v>1</v>
      </c>
      <c r="G248">
        <v>1</v>
      </c>
      <c r="H248">
        <v>3</v>
      </c>
      <c r="I248" t="s">
        <v>665</v>
      </c>
      <c r="J248" t="s">
        <v>666</v>
      </c>
      <c r="K248" t="s">
        <v>667</v>
      </c>
      <c r="L248">
        <v>1354</v>
      </c>
      <c r="N248">
        <v>1010</v>
      </c>
      <c r="O248" t="s">
        <v>195</v>
      </c>
      <c r="P248" t="s">
        <v>195</v>
      </c>
      <c r="Q248">
        <v>1</v>
      </c>
      <c r="X248">
        <v>7</v>
      </c>
      <c r="Y248">
        <v>1.34</v>
      </c>
      <c r="Z248">
        <v>0</v>
      </c>
      <c r="AA248">
        <v>0</v>
      </c>
      <c r="AB248">
        <v>0</v>
      </c>
      <c r="AC248">
        <v>0</v>
      </c>
      <c r="AD248">
        <v>1</v>
      </c>
      <c r="AE248">
        <v>0</v>
      </c>
      <c r="AG248">
        <v>7</v>
      </c>
      <c r="AH248">
        <v>2</v>
      </c>
      <c r="AI248">
        <v>24182846</v>
      </c>
      <c r="AJ248">
        <v>241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</row>
    <row r="249" spans="1:44" ht="12.75">
      <c r="A249">
        <f>ROW(Source!A76)</f>
        <v>76</v>
      </c>
      <c r="B249">
        <v>24182860</v>
      </c>
      <c r="C249">
        <v>24182838</v>
      </c>
      <c r="D249">
        <v>19859112</v>
      </c>
      <c r="E249">
        <v>1</v>
      </c>
      <c r="F249">
        <v>1</v>
      </c>
      <c r="G249">
        <v>1</v>
      </c>
      <c r="H249">
        <v>3</v>
      </c>
      <c r="I249" t="s">
        <v>668</v>
      </c>
      <c r="J249" t="s">
        <v>669</v>
      </c>
      <c r="K249" t="s">
        <v>670</v>
      </c>
      <c r="L249">
        <v>1354</v>
      </c>
      <c r="N249">
        <v>1010</v>
      </c>
      <c r="O249" t="s">
        <v>195</v>
      </c>
      <c r="P249" t="s">
        <v>195</v>
      </c>
      <c r="Q249">
        <v>1</v>
      </c>
      <c r="X249">
        <v>7</v>
      </c>
      <c r="Y249">
        <v>1.34</v>
      </c>
      <c r="Z249">
        <v>0</v>
      </c>
      <c r="AA249">
        <v>0</v>
      </c>
      <c r="AB249">
        <v>0</v>
      </c>
      <c r="AC249">
        <v>0</v>
      </c>
      <c r="AD249">
        <v>1</v>
      </c>
      <c r="AE249">
        <v>0</v>
      </c>
      <c r="AG249">
        <v>7</v>
      </c>
      <c r="AH249">
        <v>2</v>
      </c>
      <c r="AI249">
        <v>24182847</v>
      </c>
      <c r="AJ249">
        <v>242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</row>
    <row r="250" spans="1:44" ht="12.75">
      <c r="A250">
        <f>ROW(Source!A76)</f>
        <v>76</v>
      </c>
      <c r="B250">
        <v>24182861</v>
      </c>
      <c r="C250">
        <v>24182838</v>
      </c>
      <c r="D250">
        <v>19859113</v>
      </c>
      <c r="E250">
        <v>1</v>
      </c>
      <c r="F250">
        <v>1</v>
      </c>
      <c r="G250">
        <v>1</v>
      </c>
      <c r="H250">
        <v>3</v>
      </c>
      <c r="I250" t="s">
        <v>671</v>
      </c>
      <c r="J250" t="s">
        <v>672</v>
      </c>
      <c r="K250" t="s">
        <v>673</v>
      </c>
      <c r="L250">
        <v>1354</v>
      </c>
      <c r="N250">
        <v>1010</v>
      </c>
      <c r="O250" t="s">
        <v>195</v>
      </c>
      <c r="P250" t="s">
        <v>195</v>
      </c>
      <c r="Q250">
        <v>1</v>
      </c>
      <c r="X250">
        <v>40</v>
      </c>
      <c r="Y250">
        <v>1.34</v>
      </c>
      <c r="Z250">
        <v>0</v>
      </c>
      <c r="AA250">
        <v>0</v>
      </c>
      <c r="AB250">
        <v>0</v>
      </c>
      <c r="AC250">
        <v>0</v>
      </c>
      <c r="AD250">
        <v>1</v>
      </c>
      <c r="AE250">
        <v>0</v>
      </c>
      <c r="AG250">
        <v>40</v>
      </c>
      <c r="AH250">
        <v>2</v>
      </c>
      <c r="AI250">
        <v>24182848</v>
      </c>
      <c r="AJ250">
        <v>243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</row>
    <row r="251" spans="1:44" ht="12.75">
      <c r="A251">
        <f>ROW(Source!A76)</f>
        <v>76</v>
      </c>
      <c r="B251">
        <v>24182862</v>
      </c>
      <c r="C251">
        <v>24182838</v>
      </c>
      <c r="D251">
        <v>19859114</v>
      </c>
      <c r="E251">
        <v>1</v>
      </c>
      <c r="F251">
        <v>1</v>
      </c>
      <c r="G251">
        <v>1</v>
      </c>
      <c r="H251">
        <v>3</v>
      </c>
      <c r="I251" t="s">
        <v>674</v>
      </c>
      <c r="J251" t="s">
        <v>675</v>
      </c>
      <c r="K251" t="s">
        <v>676</v>
      </c>
      <c r="L251">
        <v>1354</v>
      </c>
      <c r="N251">
        <v>1010</v>
      </c>
      <c r="O251" t="s">
        <v>195</v>
      </c>
      <c r="P251" t="s">
        <v>195</v>
      </c>
      <c r="Q251">
        <v>1</v>
      </c>
      <c r="X251">
        <v>8</v>
      </c>
      <c r="Y251">
        <v>0.66</v>
      </c>
      <c r="Z251">
        <v>0</v>
      </c>
      <c r="AA251">
        <v>0</v>
      </c>
      <c r="AB251">
        <v>0</v>
      </c>
      <c r="AC251">
        <v>0</v>
      </c>
      <c r="AD251">
        <v>1</v>
      </c>
      <c r="AE251">
        <v>0</v>
      </c>
      <c r="AG251">
        <v>8</v>
      </c>
      <c r="AH251">
        <v>2</v>
      </c>
      <c r="AI251">
        <v>24182849</v>
      </c>
      <c r="AJ251">
        <v>244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</row>
    <row r="252" spans="1:44" ht="12.75">
      <c r="A252">
        <f>ROW(Source!A76)</f>
        <v>76</v>
      </c>
      <c r="B252">
        <v>24182863</v>
      </c>
      <c r="C252">
        <v>24182838</v>
      </c>
      <c r="D252">
        <v>19859115</v>
      </c>
      <c r="E252">
        <v>1</v>
      </c>
      <c r="F252">
        <v>1</v>
      </c>
      <c r="G252">
        <v>1</v>
      </c>
      <c r="H252">
        <v>3</v>
      </c>
      <c r="I252" t="s">
        <v>677</v>
      </c>
      <c r="J252" t="s">
        <v>678</v>
      </c>
      <c r="K252" t="s">
        <v>679</v>
      </c>
      <c r="L252">
        <v>1354</v>
      </c>
      <c r="N252">
        <v>1010</v>
      </c>
      <c r="O252" t="s">
        <v>195</v>
      </c>
      <c r="P252" t="s">
        <v>195</v>
      </c>
      <c r="Q252">
        <v>1</v>
      </c>
      <c r="X252">
        <v>8</v>
      </c>
      <c r="Y252">
        <v>0.66</v>
      </c>
      <c r="Z252">
        <v>0</v>
      </c>
      <c r="AA252">
        <v>0</v>
      </c>
      <c r="AB252">
        <v>0</v>
      </c>
      <c r="AC252">
        <v>0</v>
      </c>
      <c r="AD252">
        <v>1</v>
      </c>
      <c r="AE252">
        <v>0</v>
      </c>
      <c r="AG252">
        <v>8</v>
      </c>
      <c r="AH252">
        <v>2</v>
      </c>
      <c r="AI252">
        <v>24182850</v>
      </c>
      <c r="AJ252">
        <v>245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</row>
    <row r="253" spans="1:44" ht="12.75">
      <c r="A253">
        <f>ROW(Source!A76)</f>
        <v>76</v>
      </c>
      <c r="B253">
        <v>24182864</v>
      </c>
      <c r="C253">
        <v>24182838</v>
      </c>
      <c r="D253">
        <v>19859116</v>
      </c>
      <c r="E253">
        <v>1</v>
      </c>
      <c r="F253">
        <v>1</v>
      </c>
      <c r="G253">
        <v>1</v>
      </c>
      <c r="H253">
        <v>3</v>
      </c>
      <c r="I253" t="s">
        <v>680</v>
      </c>
      <c r="J253" t="s">
        <v>681</v>
      </c>
      <c r="K253" t="s">
        <v>682</v>
      </c>
      <c r="L253">
        <v>1301</v>
      </c>
      <c r="N253">
        <v>1003</v>
      </c>
      <c r="O253" t="s">
        <v>258</v>
      </c>
      <c r="P253" t="s">
        <v>258</v>
      </c>
      <c r="Q253">
        <v>1</v>
      </c>
      <c r="X253">
        <v>101</v>
      </c>
      <c r="Y253">
        <v>12.92</v>
      </c>
      <c r="Z253">
        <v>0</v>
      </c>
      <c r="AA253">
        <v>0</v>
      </c>
      <c r="AB253">
        <v>0</v>
      </c>
      <c r="AC253">
        <v>0</v>
      </c>
      <c r="AD253">
        <v>1</v>
      </c>
      <c r="AE253">
        <v>0</v>
      </c>
      <c r="AG253">
        <v>101</v>
      </c>
      <c r="AH253">
        <v>2</v>
      </c>
      <c r="AI253">
        <v>24182851</v>
      </c>
      <c r="AJ253">
        <v>246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</row>
    <row r="254" spans="1:44" ht="12.75">
      <c r="A254">
        <f>ROW(Source!A78)</f>
        <v>78</v>
      </c>
      <c r="B254">
        <v>24182880</v>
      </c>
      <c r="C254">
        <v>24182866</v>
      </c>
      <c r="D254">
        <v>9915065</v>
      </c>
      <c r="E254">
        <v>1</v>
      </c>
      <c r="F254">
        <v>1</v>
      </c>
      <c r="G254">
        <v>1</v>
      </c>
      <c r="H254">
        <v>1</v>
      </c>
      <c r="I254" t="s">
        <v>623</v>
      </c>
      <c r="K254" t="s">
        <v>624</v>
      </c>
      <c r="L254">
        <v>1191</v>
      </c>
      <c r="N254">
        <v>1013</v>
      </c>
      <c r="O254" t="s">
        <v>419</v>
      </c>
      <c r="P254" t="s">
        <v>419</v>
      </c>
      <c r="Q254">
        <v>1</v>
      </c>
      <c r="X254">
        <v>149.16</v>
      </c>
      <c r="Y254">
        <v>0</v>
      </c>
      <c r="Z254">
        <v>0</v>
      </c>
      <c r="AA254">
        <v>0</v>
      </c>
      <c r="AB254">
        <v>8.5</v>
      </c>
      <c r="AC254">
        <v>0</v>
      </c>
      <c r="AD254">
        <v>1</v>
      </c>
      <c r="AE254">
        <v>1</v>
      </c>
      <c r="AF254" t="s">
        <v>100</v>
      </c>
      <c r="AG254">
        <v>171.534</v>
      </c>
      <c r="AH254">
        <v>2</v>
      </c>
      <c r="AI254">
        <v>24182867</v>
      </c>
      <c r="AJ254">
        <v>247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</row>
    <row r="255" spans="1:44" ht="12.75">
      <c r="A255">
        <f>ROW(Source!A78)</f>
        <v>78</v>
      </c>
      <c r="B255">
        <v>24182881</v>
      </c>
      <c r="C255">
        <v>24182866</v>
      </c>
      <c r="D255">
        <v>121548</v>
      </c>
      <c r="E255">
        <v>1</v>
      </c>
      <c r="F255">
        <v>1</v>
      </c>
      <c r="G255">
        <v>1</v>
      </c>
      <c r="H255">
        <v>1</v>
      </c>
      <c r="I255" t="s">
        <v>28</v>
      </c>
      <c r="K255" t="s">
        <v>420</v>
      </c>
      <c r="L255">
        <v>608254</v>
      </c>
      <c r="N255">
        <v>1013</v>
      </c>
      <c r="O255" t="s">
        <v>421</v>
      </c>
      <c r="P255" t="s">
        <v>421</v>
      </c>
      <c r="Q255">
        <v>1</v>
      </c>
      <c r="X255">
        <v>0.66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1</v>
      </c>
      <c r="AE255">
        <v>2</v>
      </c>
      <c r="AF255" t="s">
        <v>99</v>
      </c>
      <c r="AG255">
        <v>0.8250000000000001</v>
      </c>
      <c r="AH255">
        <v>2</v>
      </c>
      <c r="AI255">
        <v>24182868</v>
      </c>
      <c r="AJ255">
        <v>248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</row>
    <row r="256" spans="1:44" ht="12.75">
      <c r="A256">
        <f>ROW(Source!A78)</f>
        <v>78</v>
      </c>
      <c r="B256">
        <v>24182882</v>
      </c>
      <c r="C256">
        <v>24182866</v>
      </c>
      <c r="D256">
        <v>19851747</v>
      </c>
      <c r="E256">
        <v>1</v>
      </c>
      <c r="F256">
        <v>1</v>
      </c>
      <c r="G256">
        <v>1</v>
      </c>
      <c r="H256">
        <v>2</v>
      </c>
      <c r="I256" t="s">
        <v>422</v>
      </c>
      <c r="J256" t="s">
        <v>423</v>
      </c>
      <c r="K256" t="s">
        <v>424</v>
      </c>
      <c r="L256">
        <v>1368</v>
      </c>
      <c r="N256">
        <v>1011</v>
      </c>
      <c r="O256" t="s">
        <v>425</v>
      </c>
      <c r="P256" t="s">
        <v>425</v>
      </c>
      <c r="Q256">
        <v>1</v>
      </c>
      <c r="X256">
        <v>0.66</v>
      </c>
      <c r="Y256">
        <v>0</v>
      </c>
      <c r="Z256">
        <v>37.34</v>
      </c>
      <c r="AA256">
        <v>13.12</v>
      </c>
      <c r="AB256">
        <v>0</v>
      </c>
      <c r="AC256">
        <v>0</v>
      </c>
      <c r="AD256">
        <v>1</v>
      </c>
      <c r="AE256">
        <v>0</v>
      </c>
      <c r="AF256" t="s">
        <v>99</v>
      </c>
      <c r="AG256">
        <v>0.8250000000000001</v>
      </c>
      <c r="AH256">
        <v>2</v>
      </c>
      <c r="AI256">
        <v>24182869</v>
      </c>
      <c r="AJ256">
        <v>249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</row>
    <row r="257" spans="1:44" ht="12.75">
      <c r="A257">
        <f>ROW(Source!A78)</f>
        <v>78</v>
      </c>
      <c r="B257">
        <v>24182883</v>
      </c>
      <c r="C257">
        <v>24182866</v>
      </c>
      <c r="D257">
        <v>19852483</v>
      </c>
      <c r="E257">
        <v>1</v>
      </c>
      <c r="F257">
        <v>1</v>
      </c>
      <c r="G257">
        <v>1</v>
      </c>
      <c r="H257">
        <v>2</v>
      </c>
      <c r="I257" t="s">
        <v>473</v>
      </c>
      <c r="J257" t="s">
        <v>474</v>
      </c>
      <c r="K257" t="s">
        <v>475</v>
      </c>
      <c r="L257">
        <v>1368</v>
      </c>
      <c r="N257">
        <v>1011</v>
      </c>
      <c r="O257" t="s">
        <v>425</v>
      </c>
      <c r="P257" t="s">
        <v>425</v>
      </c>
      <c r="Q257">
        <v>1</v>
      </c>
      <c r="X257">
        <v>13.21</v>
      </c>
      <c r="Y257">
        <v>0</v>
      </c>
      <c r="Z257">
        <v>3.61</v>
      </c>
      <c r="AA257">
        <v>0</v>
      </c>
      <c r="AB257">
        <v>0</v>
      </c>
      <c r="AC257">
        <v>0</v>
      </c>
      <c r="AD257">
        <v>1</v>
      </c>
      <c r="AE257">
        <v>0</v>
      </c>
      <c r="AF257" t="s">
        <v>99</v>
      </c>
      <c r="AG257">
        <v>16.512500000000003</v>
      </c>
      <c r="AH257">
        <v>2</v>
      </c>
      <c r="AI257">
        <v>24182870</v>
      </c>
      <c r="AJ257">
        <v>250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</row>
    <row r="258" spans="1:44" ht="12.75">
      <c r="A258">
        <f>ROW(Source!A78)</f>
        <v>78</v>
      </c>
      <c r="B258">
        <v>24182884</v>
      </c>
      <c r="C258">
        <v>24182866</v>
      </c>
      <c r="D258">
        <v>19853328</v>
      </c>
      <c r="E258">
        <v>1</v>
      </c>
      <c r="F258">
        <v>1</v>
      </c>
      <c r="G258">
        <v>1</v>
      </c>
      <c r="H258">
        <v>2</v>
      </c>
      <c r="I258" t="s">
        <v>479</v>
      </c>
      <c r="J258" t="s">
        <v>480</v>
      </c>
      <c r="K258" t="s">
        <v>481</v>
      </c>
      <c r="L258">
        <v>1368</v>
      </c>
      <c r="N258">
        <v>1011</v>
      </c>
      <c r="O258" t="s">
        <v>425</v>
      </c>
      <c r="P258" t="s">
        <v>425</v>
      </c>
      <c r="Q258">
        <v>1</v>
      </c>
      <c r="X258">
        <v>20.35</v>
      </c>
      <c r="Y258">
        <v>0</v>
      </c>
      <c r="Z258">
        <v>2.5</v>
      </c>
      <c r="AA258">
        <v>0</v>
      </c>
      <c r="AB258">
        <v>0</v>
      </c>
      <c r="AC258">
        <v>0</v>
      </c>
      <c r="AD258">
        <v>1</v>
      </c>
      <c r="AE258">
        <v>0</v>
      </c>
      <c r="AF258" t="s">
        <v>99</v>
      </c>
      <c r="AG258">
        <v>25.4375</v>
      </c>
      <c r="AH258">
        <v>2</v>
      </c>
      <c r="AI258">
        <v>24182871</v>
      </c>
      <c r="AJ258">
        <v>251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</row>
    <row r="259" spans="1:44" ht="12.75">
      <c r="A259">
        <f>ROW(Source!A78)</f>
        <v>78</v>
      </c>
      <c r="B259">
        <v>24182885</v>
      </c>
      <c r="C259">
        <v>24182866</v>
      </c>
      <c r="D259">
        <v>19853649</v>
      </c>
      <c r="E259">
        <v>1</v>
      </c>
      <c r="F259">
        <v>1</v>
      </c>
      <c r="G259">
        <v>1</v>
      </c>
      <c r="H259">
        <v>2</v>
      </c>
      <c r="I259" t="s">
        <v>447</v>
      </c>
      <c r="J259" t="s">
        <v>448</v>
      </c>
      <c r="K259" t="s">
        <v>449</v>
      </c>
      <c r="L259">
        <v>1368</v>
      </c>
      <c r="N259">
        <v>1011</v>
      </c>
      <c r="O259" t="s">
        <v>425</v>
      </c>
      <c r="P259" t="s">
        <v>425</v>
      </c>
      <c r="Q259">
        <v>1</v>
      </c>
      <c r="X259">
        <v>3.57</v>
      </c>
      <c r="Y259">
        <v>0</v>
      </c>
      <c r="Z259">
        <v>80.75</v>
      </c>
      <c r="AA259">
        <v>0</v>
      </c>
      <c r="AB259">
        <v>0</v>
      </c>
      <c r="AC259">
        <v>0</v>
      </c>
      <c r="AD259">
        <v>1</v>
      </c>
      <c r="AE259">
        <v>0</v>
      </c>
      <c r="AF259" t="s">
        <v>99</v>
      </c>
      <c r="AG259">
        <v>4.4624999999999995</v>
      </c>
      <c r="AH259">
        <v>2</v>
      </c>
      <c r="AI259">
        <v>24182872</v>
      </c>
      <c r="AJ259">
        <v>252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</row>
    <row r="260" spans="1:44" ht="12.75">
      <c r="A260">
        <f>ROW(Source!A78)</f>
        <v>78</v>
      </c>
      <c r="B260">
        <v>24182886</v>
      </c>
      <c r="C260">
        <v>24182866</v>
      </c>
      <c r="D260">
        <v>19856354</v>
      </c>
      <c r="E260">
        <v>1</v>
      </c>
      <c r="F260">
        <v>1</v>
      </c>
      <c r="G260">
        <v>1</v>
      </c>
      <c r="H260">
        <v>3</v>
      </c>
      <c r="I260" t="s">
        <v>683</v>
      </c>
      <c r="J260" t="s">
        <v>684</v>
      </c>
      <c r="K260" t="s">
        <v>685</v>
      </c>
      <c r="L260">
        <v>1301</v>
      </c>
      <c r="N260">
        <v>1003</v>
      </c>
      <c r="O260" t="s">
        <v>258</v>
      </c>
      <c r="P260" t="s">
        <v>258</v>
      </c>
      <c r="Q260">
        <v>1</v>
      </c>
      <c r="X260">
        <v>253</v>
      </c>
      <c r="Y260">
        <v>7.61</v>
      </c>
      <c r="Z260">
        <v>0</v>
      </c>
      <c r="AA260">
        <v>0</v>
      </c>
      <c r="AB260">
        <v>0</v>
      </c>
      <c r="AC260">
        <v>0</v>
      </c>
      <c r="AD260">
        <v>1</v>
      </c>
      <c r="AE260">
        <v>0</v>
      </c>
      <c r="AG260">
        <v>253</v>
      </c>
      <c r="AH260">
        <v>2</v>
      </c>
      <c r="AI260">
        <v>24182873</v>
      </c>
      <c r="AJ260">
        <v>253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</row>
    <row r="261" spans="1:44" ht="12.75">
      <c r="A261">
        <f>ROW(Source!A78)</f>
        <v>78</v>
      </c>
      <c r="B261">
        <v>24182887</v>
      </c>
      <c r="C261">
        <v>24182866</v>
      </c>
      <c r="D261">
        <v>19856355</v>
      </c>
      <c r="E261">
        <v>1</v>
      </c>
      <c r="F261">
        <v>1</v>
      </c>
      <c r="G261">
        <v>1</v>
      </c>
      <c r="H261">
        <v>3</v>
      </c>
      <c r="I261" t="s">
        <v>686</v>
      </c>
      <c r="J261" t="s">
        <v>687</v>
      </c>
      <c r="K261" t="s">
        <v>688</v>
      </c>
      <c r="L261">
        <v>1301</v>
      </c>
      <c r="N261">
        <v>1003</v>
      </c>
      <c r="O261" t="s">
        <v>258</v>
      </c>
      <c r="P261" t="s">
        <v>258</v>
      </c>
      <c r="Q261">
        <v>1</v>
      </c>
      <c r="X261">
        <v>59</v>
      </c>
      <c r="Y261">
        <v>9.49</v>
      </c>
      <c r="Z261">
        <v>0</v>
      </c>
      <c r="AA261">
        <v>0</v>
      </c>
      <c r="AB261">
        <v>0</v>
      </c>
      <c r="AC261">
        <v>0</v>
      </c>
      <c r="AD261">
        <v>1</v>
      </c>
      <c r="AE261">
        <v>0</v>
      </c>
      <c r="AG261">
        <v>59</v>
      </c>
      <c r="AH261">
        <v>2</v>
      </c>
      <c r="AI261">
        <v>24182874</v>
      </c>
      <c r="AJ261">
        <v>254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</row>
    <row r="262" spans="1:44" ht="12.75">
      <c r="A262">
        <f>ROW(Source!A78)</f>
        <v>78</v>
      </c>
      <c r="B262">
        <v>24182888</v>
      </c>
      <c r="C262">
        <v>24182866</v>
      </c>
      <c r="D262">
        <v>19856717</v>
      </c>
      <c r="E262">
        <v>1</v>
      </c>
      <c r="F262">
        <v>1</v>
      </c>
      <c r="G262">
        <v>1</v>
      </c>
      <c r="H262">
        <v>3</v>
      </c>
      <c r="I262" t="s">
        <v>689</v>
      </c>
      <c r="J262" t="s">
        <v>690</v>
      </c>
      <c r="K262" t="s">
        <v>691</v>
      </c>
      <c r="L262">
        <v>1354</v>
      </c>
      <c r="N262">
        <v>1010</v>
      </c>
      <c r="O262" t="s">
        <v>195</v>
      </c>
      <c r="P262" t="s">
        <v>195</v>
      </c>
      <c r="Q262">
        <v>1</v>
      </c>
      <c r="X262">
        <v>71</v>
      </c>
      <c r="Y262">
        <v>80</v>
      </c>
      <c r="Z262">
        <v>0</v>
      </c>
      <c r="AA262">
        <v>0</v>
      </c>
      <c r="AB262">
        <v>0</v>
      </c>
      <c r="AC262">
        <v>0</v>
      </c>
      <c r="AD262">
        <v>1</v>
      </c>
      <c r="AE262">
        <v>0</v>
      </c>
      <c r="AG262">
        <v>71</v>
      </c>
      <c r="AH262">
        <v>2</v>
      </c>
      <c r="AI262">
        <v>24182875</v>
      </c>
      <c r="AJ262">
        <v>255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</row>
    <row r="263" spans="1:44" ht="12.75">
      <c r="A263">
        <f>ROW(Source!A78)</f>
        <v>78</v>
      </c>
      <c r="B263">
        <v>24182889</v>
      </c>
      <c r="C263">
        <v>24182866</v>
      </c>
      <c r="D263">
        <v>19857124</v>
      </c>
      <c r="E263">
        <v>1</v>
      </c>
      <c r="F263">
        <v>1</v>
      </c>
      <c r="G263">
        <v>1</v>
      </c>
      <c r="H263">
        <v>3</v>
      </c>
      <c r="I263" t="s">
        <v>692</v>
      </c>
      <c r="J263" t="s">
        <v>693</v>
      </c>
      <c r="K263" t="s">
        <v>694</v>
      </c>
      <c r="L263">
        <v>1301</v>
      </c>
      <c r="N263">
        <v>1003</v>
      </c>
      <c r="O263" t="s">
        <v>258</v>
      </c>
      <c r="P263" t="s">
        <v>258</v>
      </c>
      <c r="Q263">
        <v>1</v>
      </c>
      <c r="X263">
        <v>159</v>
      </c>
      <c r="Y263">
        <v>7.65</v>
      </c>
      <c r="Z263">
        <v>0</v>
      </c>
      <c r="AA263">
        <v>0</v>
      </c>
      <c r="AB263">
        <v>0</v>
      </c>
      <c r="AC263">
        <v>0</v>
      </c>
      <c r="AD263">
        <v>1</v>
      </c>
      <c r="AE263">
        <v>0</v>
      </c>
      <c r="AG263">
        <v>159</v>
      </c>
      <c r="AH263">
        <v>2</v>
      </c>
      <c r="AI263">
        <v>24182876</v>
      </c>
      <c r="AJ263">
        <v>256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</row>
    <row r="264" spans="1:44" ht="12.75">
      <c r="A264">
        <f>ROW(Source!A78)</f>
        <v>78</v>
      </c>
      <c r="B264">
        <v>24182890</v>
      </c>
      <c r="C264">
        <v>24182866</v>
      </c>
      <c r="D264">
        <v>19858431</v>
      </c>
      <c r="E264">
        <v>1</v>
      </c>
      <c r="F264">
        <v>1</v>
      </c>
      <c r="G264">
        <v>1</v>
      </c>
      <c r="H264">
        <v>3</v>
      </c>
      <c r="I264" t="s">
        <v>695</v>
      </c>
      <c r="J264" t="s">
        <v>696</v>
      </c>
      <c r="K264" t="s">
        <v>697</v>
      </c>
      <c r="L264">
        <v>1358</v>
      </c>
      <c r="N264">
        <v>1010</v>
      </c>
      <c r="O264" t="s">
        <v>661</v>
      </c>
      <c r="P264" t="s">
        <v>661</v>
      </c>
      <c r="Q264">
        <v>10</v>
      </c>
      <c r="X264">
        <v>41.2</v>
      </c>
      <c r="Y264">
        <v>7.1</v>
      </c>
      <c r="Z264">
        <v>0</v>
      </c>
      <c r="AA264">
        <v>0</v>
      </c>
      <c r="AB264">
        <v>0</v>
      </c>
      <c r="AC264">
        <v>0</v>
      </c>
      <c r="AD264">
        <v>1</v>
      </c>
      <c r="AE264">
        <v>0</v>
      </c>
      <c r="AG264">
        <v>41.2</v>
      </c>
      <c r="AH264">
        <v>2</v>
      </c>
      <c r="AI264">
        <v>24182877</v>
      </c>
      <c r="AJ264">
        <v>257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</row>
    <row r="265" spans="1:44" ht="12.75">
      <c r="A265">
        <f>ROW(Source!A78)</f>
        <v>78</v>
      </c>
      <c r="B265">
        <v>24182891</v>
      </c>
      <c r="C265">
        <v>24182866</v>
      </c>
      <c r="D265">
        <v>19863739</v>
      </c>
      <c r="E265">
        <v>1</v>
      </c>
      <c r="F265">
        <v>1</v>
      </c>
      <c r="G265">
        <v>1</v>
      </c>
      <c r="H265">
        <v>3</v>
      </c>
      <c r="I265" t="s">
        <v>698</v>
      </c>
      <c r="J265" t="s">
        <v>699</v>
      </c>
      <c r="K265" t="s">
        <v>700</v>
      </c>
      <c r="L265">
        <v>1354</v>
      </c>
      <c r="N265">
        <v>1010</v>
      </c>
      <c r="O265" t="s">
        <v>195</v>
      </c>
      <c r="P265" t="s">
        <v>195</v>
      </c>
      <c r="Q265">
        <v>1</v>
      </c>
      <c r="X265">
        <v>800</v>
      </c>
      <c r="Y265">
        <v>0.51</v>
      </c>
      <c r="Z265">
        <v>0</v>
      </c>
      <c r="AA265">
        <v>0</v>
      </c>
      <c r="AB265">
        <v>0</v>
      </c>
      <c r="AC265">
        <v>0</v>
      </c>
      <c r="AD265">
        <v>1</v>
      </c>
      <c r="AE265">
        <v>0</v>
      </c>
      <c r="AG265">
        <v>800</v>
      </c>
      <c r="AH265">
        <v>2</v>
      </c>
      <c r="AI265">
        <v>24182878</v>
      </c>
      <c r="AJ265">
        <v>258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</row>
    <row r="266" spans="1:44" ht="12.75">
      <c r="A266">
        <f>ROW(Source!A78)</f>
        <v>78</v>
      </c>
      <c r="B266">
        <v>24182892</v>
      </c>
      <c r="C266">
        <v>24182866</v>
      </c>
      <c r="D266">
        <v>19878691</v>
      </c>
      <c r="E266">
        <v>1</v>
      </c>
      <c r="F266">
        <v>1</v>
      </c>
      <c r="G266">
        <v>1</v>
      </c>
      <c r="H266">
        <v>3</v>
      </c>
      <c r="I266" t="s">
        <v>701</v>
      </c>
      <c r="J266" t="s">
        <v>702</v>
      </c>
      <c r="K266" t="s">
        <v>703</v>
      </c>
      <c r="L266">
        <v>1327</v>
      </c>
      <c r="N266">
        <v>1005</v>
      </c>
      <c r="O266" t="s">
        <v>107</v>
      </c>
      <c r="P266" t="s">
        <v>107</v>
      </c>
      <c r="Q266">
        <v>1</v>
      </c>
      <c r="X266">
        <v>100</v>
      </c>
      <c r="Y266">
        <v>2189.32</v>
      </c>
      <c r="Z266">
        <v>0</v>
      </c>
      <c r="AA266">
        <v>0</v>
      </c>
      <c r="AB266">
        <v>0</v>
      </c>
      <c r="AC266">
        <v>0</v>
      </c>
      <c r="AD266">
        <v>1</v>
      </c>
      <c r="AE266">
        <v>0</v>
      </c>
      <c r="AG266">
        <v>100</v>
      </c>
      <c r="AH266">
        <v>2</v>
      </c>
      <c r="AI266">
        <v>24182879</v>
      </c>
      <c r="AJ266">
        <v>259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</row>
    <row r="267" spans="1:44" ht="12.75">
      <c r="A267">
        <f>ROW(Source!A79)</f>
        <v>79</v>
      </c>
      <c r="B267">
        <v>24182901</v>
      </c>
      <c r="C267">
        <v>24182894</v>
      </c>
      <c r="D267">
        <v>9915005</v>
      </c>
      <c r="E267">
        <v>1</v>
      </c>
      <c r="F267">
        <v>1</v>
      </c>
      <c r="G267">
        <v>1</v>
      </c>
      <c r="H267">
        <v>1</v>
      </c>
      <c r="I267" t="s">
        <v>426</v>
      </c>
      <c r="K267" t="s">
        <v>427</v>
      </c>
      <c r="L267">
        <v>1191</v>
      </c>
      <c r="N267">
        <v>1013</v>
      </c>
      <c r="O267" t="s">
        <v>419</v>
      </c>
      <c r="P267" t="s">
        <v>419</v>
      </c>
      <c r="Q267">
        <v>1</v>
      </c>
      <c r="X267">
        <v>21.26</v>
      </c>
      <c r="Y267">
        <v>0</v>
      </c>
      <c r="Z267">
        <v>0</v>
      </c>
      <c r="AA267">
        <v>0</v>
      </c>
      <c r="AB267">
        <v>8.29</v>
      </c>
      <c r="AC267">
        <v>0</v>
      </c>
      <c r="AD267">
        <v>1</v>
      </c>
      <c r="AE267">
        <v>1</v>
      </c>
      <c r="AF267" t="s">
        <v>100</v>
      </c>
      <c r="AG267">
        <v>24.449</v>
      </c>
      <c r="AH267">
        <v>2</v>
      </c>
      <c r="AI267">
        <v>24182895</v>
      </c>
      <c r="AJ267">
        <v>260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</row>
    <row r="268" spans="1:44" ht="12.75">
      <c r="A268">
        <f>ROW(Source!A79)</f>
        <v>79</v>
      </c>
      <c r="B268">
        <v>24182902</v>
      </c>
      <c r="C268">
        <v>24182894</v>
      </c>
      <c r="D268">
        <v>121548</v>
      </c>
      <c r="E268">
        <v>1</v>
      </c>
      <c r="F268">
        <v>1</v>
      </c>
      <c r="G268">
        <v>1</v>
      </c>
      <c r="H268">
        <v>1</v>
      </c>
      <c r="I268" t="s">
        <v>28</v>
      </c>
      <c r="K268" t="s">
        <v>420</v>
      </c>
      <c r="L268">
        <v>608254</v>
      </c>
      <c r="N268">
        <v>1013</v>
      </c>
      <c r="O268" t="s">
        <v>421</v>
      </c>
      <c r="P268" t="s">
        <v>421</v>
      </c>
      <c r="Q268">
        <v>1</v>
      </c>
      <c r="X268">
        <v>0.05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1</v>
      </c>
      <c r="AE268">
        <v>2</v>
      </c>
      <c r="AF268" t="s">
        <v>99</v>
      </c>
      <c r="AG268">
        <v>0.0625</v>
      </c>
      <c r="AH268">
        <v>2</v>
      </c>
      <c r="AI268">
        <v>24182896</v>
      </c>
      <c r="AJ268">
        <v>261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</row>
    <row r="269" spans="1:44" ht="12.75">
      <c r="A269">
        <f>ROW(Source!A79)</f>
        <v>79</v>
      </c>
      <c r="B269">
        <v>24182903</v>
      </c>
      <c r="C269">
        <v>24182894</v>
      </c>
      <c r="D269">
        <v>19851747</v>
      </c>
      <c r="E269">
        <v>1</v>
      </c>
      <c r="F269">
        <v>1</v>
      </c>
      <c r="G269">
        <v>1</v>
      </c>
      <c r="H269">
        <v>2</v>
      </c>
      <c r="I269" t="s">
        <v>422</v>
      </c>
      <c r="J269" t="s">
        <v>423</v>
      </c>
      <c r="K269" t="s">
        <v>424</v>
      </c>
      <c r="L269">
        <v>1368</v>
      </c>
      <c r="N269">
        <v>1011</v>
      </c>
      <c r="O269" t="s">
        <v>425</v>
      </c>
      <c r="P269" t="s">
        <v>425</v>
      </c>
      <c r="Q269">
        <v>1</v>
      </c>
      <c r="X269">
        <v>0.05</v>
      </c>
      <c r="Y269">
        <v>0</v>
      </c>
      <c r="Z269">
        <v>37.34</v>
      </c>
      <c r="AA269">
        <v>13.12</v>
      </c>
      <c r="AB269">
        <v>0</v>
      </c>
      <c r="AC269">
        <v>0</v>
      </c>
      <c r="AD269">
        <v>1</v>
      </c>
      <c r="AE269">
        <v>0</v>
      </c>
      <c r="AF269" t="s">
        <v>99</v>
      </c>
      <c r="AG269">
        <v>0.0625</v>
      </c>
      <c r="AH269">
        <v>2</v>
      </c>
      <c r="AI269">
        <v>24182897</v>
      </c>
      <c r="AJ269">
        <v>262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</row>
    <row r="270" spans="1:44" ht="12.75">
      <c r="A270">
        <f>ROW(Source!A79)</f>
        <v>79</v>
      </c>
      <c r="B270">
        <v>24182904</v>
      </c>
      <c r="C270">
        <v>24182894</v>
      </c>
      <c r="D270">
        <v>19853649</v>
      </c>
      <c r="E270">
        <v>1</v>
      </c>
      <c r="F270">
        <v>1</v>
      </c>
      <c r="G270">
        <v>1</v>
      </c>
      <c r="H270">
        <v>2</v>
      </c>
      <c r="I270" t="s">
        <v>447</v>
      </c>
      <c r="J270" t="s">
        <v>448</v>
      </c>
      <c r="K270" t="s">
        <v>449</v>
      </c>
      <c r="L270">
        <v>1368</v>
      </c>
      <c r="N270">
        <v>1011</v>
      </c>
      <c r="O270" t="s">
        <v>425</v>
      </c>
      <c r="P270" t="s">
        <v>425</v>
      </c>
      <c r="Q270">
        <v>1</v>
      </c>
      <c r="X270">
        <v>0.19</v>
      </c>
      <c r="Y270">
        <v>0</v>
      </c>
      <c r="Z270">
        <v>80.75</v>
      </c>
      <c r="AA270">
        <v>0</v>
      </c>
      <c r="AB270">
        <v>0</v>
      </c>
      <c r="AC270">
        <v>0</v>
      </c>
      <c r="AD270">
        <v>1</v>
      </c>
      <c r="AE270">
        <v>0</v>
      </c>
      <c r="AF270" t="s">
        <v>99</v>
      </c>
      <c r="AG270">
        <v>0.2375</v>
      </c>
      <c r="AH270">
        <v>2</v>
      </c>
      <c r="AI270">
        <v>24182898</v>
      </c>
      <c r="AJ270">
        <v>263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</row>
    <row r="271" spans="1:44" ht="12.75">
      <c r="A271">
        <f>ROW(Source!A79)</f>
        <v>79</v>
      </c>
      <c r="B271">
        <v>24182905</v>
      </c>
      <c r="C271">
        <v>24182894</v>
      </c>
      <c r="D271">
        <v>19856717</v>
      </c>
      <c r="E271">
        <v>1</v>
      </c>
      <c r="F271">
        <v>1</v>
      </c>
      <c r="G271">
        <v>1</v>
      </c>
      <c r="H271">
        <v>3</v>
      </c>
      <c r="I271" t="s">
        <v>689</v>
      </c>
      <c r="J271" t="s">
        <v>690</v>
      </c>
      <c r="K271" t="s">
        <v>691</v>
      </c>
      <c r="L271">
        <v>1354</v>
      </c>
      <c r="N271">
        <v>1010</v>
      </c>
      <c r="O271" t="s">
        <v>195</v>
      </c>
      <c r="P271" t="s">
        <v>195</v>
      </c>
      <c r="Q271">
        <v>1</v>
      </c>
      <c r="X271">
        <v>45.3</v>
      </c>
      <c r="Y271">
        <v>80</v>
      </c>
      <c r="Z271">
        <v>0</v>
      </c>
      <c r="AA271">
        <v>0</v>
      </c>
      <c r="AB271">
        <v>0</v>
      </c>
      <c r="AC271">
        <v>0</v>
      </c>
      <c r="AD271">
        <v>1</v>
      </c>
      <c r="AE271">
        <v>0</v>
      </c>
      <c r="AG271">
        <v>45.3</v>
      </c>
      <c r="AH271">
        <v>2</v>
      </c>
      <c r="AI271">
        <v>24182899</v>
      </c>
      <c r="AJ271">
        <v>264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</row>
    <row r="272" spans="1:44" ht="12.75">
      <c r="A272">
        <f>ROW(Source!A79)</f>
        <v>79</v>
      </c>
      <c r="B272">
        <v>24182906</v>
      </c>
      <c r="C272">
        <v>24182894</v>
      </c>
      <c r="D272">
        <v>19863119</v>
      </c>
      <c r="E272">
        <v>1</v>
      </c>
      <c r="F272">
        <v>1</v>
      </c>
      <c r="G272">
        <v>1</v>
      </c>
      <c r="H272">
        <v>3</v>
      </c>
      <c r="I272" t="s">
        <v>761</v>
      </c>
      <c r="J272" t="s">
        <v>762</v>
      </c>
      <c r="K272" t="s">
        <v>763</v>
      </c>
      <c r="L272">
        <v>1301</v>
      </c>
      <c r="N272">
        <v>1003</v>
      </c>
      <c r="O272" t="s">
        <v>258</v>
      </c>
      <c r="P272" t="s">
        <v>258</v>
      </c>
      <c r="Q272">
        <v>1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1</v>
      </c>
      <c r="AD272">
        <v>0</v>
      </c>
      <c r="AE272">
        <v>0</v>
      </c>
      <c r="AG272">
        <v>0</v>
      </c>
      <c r="AH272">
        <v>3</v>
      </c>
      <c r="AI272">
        <v>-1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</row>
    <row r="273" spans="1:44" ht="12.75">
      <c r="A273">
        <f>ROW(Source!A79)</f>
        <v>79</v>
      </c>
      <c r="B273">
        <v>24182907</v>
      </c>
      <c r="C273">
        <v>24182894</v>
      </c>
      <c r="D273">
        <v>19863739</v>
      </c>
      <c r="E273">
        <v>1</v>
      </c>
      <c r="F273">
        <v>1</v>
      </c>
      <c r="G273">
        <v>1</v>
      </c>
      <c r="H273">
        <v>3</v>
      </c>
      <c r="I273" t="s">
        <v>698</v>
      </c>
      <c r="J273" t="s">
        <v>699</v>
      </c>
      <c r="K273" t="s">
        <v>700</v>
      </c>
      <c r="L273">
        <v>1354</v>
      </c>
      <c r="N273">
        <v>1010</v>
      </c>
      <c r="O273" t="s">
        <v>195</v>
      </c>
      <c r="P273" t="s">
        <v>195</v>
      </c>
      <c r="Q273">
        <v>1</v>
      </c>
      <c r="X273">
        <v>400</v>
      </c>
      <c r="Y273">
        <v>0.51</v>
      </c>
      <c r="Z273">
        <v>0</v>
      </c>
      <c r="AA273">
        <v>0</v>
      </c>
      <c r="AB273">
        <v>0</v>
      </c>
      <c r="AC273">
        <v>0</v>
      </c>
      <c r="AD273">
        <v>1</v>
      </c>
      <c r="AE273">
        <v>0</v>
      </c>
      <c r="AG273">
        <v>400</v>
      </c>
      <c r="AH273">
        <v>2</v>
      </c>
      <c r="AI273">
        <v>24182900</v>
      </c>
      <c r="AJ273">
        <v>265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</row>
    <row r="274" spans="1:44" ht="12.75">
      <c r="A274">
        <f>ROW(Source!A81)</f>
        <v>81</v>
      </c>
      <c r="B274">
        <v>24182923</v>
      </c>
      <c r="C274">
        <v>24182909</v>
      </c>
      <c r="D274">
        <v>9915069</v>
      </c>
      <c r="E274">
        <v>1</v>
      </c>
      <c r="F274">
        <v>1</v>
      </c>
      <c r="G274">
        <v>1</v>
      </c>
      <c r="H274">
        <v>1</v>
      </c>
      <c r="I274" t="s">
        <v>704</v>
      </c>
      <c r="K274" t="s">
        <v>705</v>
      </c>
      <c r="L274">
        <v>1191</v>
      </c>
      <c r="N274">
        <v>1013</v>
      </c>
      <c r="O274" t="s">
        <v>419</v>
      </c>
      <c r="P274" t="s">
        <v>419</v>
      </c>
      <c r="Q274">
        <v>1</v>
      </c>
      <c r="X274">
        <v>201</v>
      </c>
      <c r="Y274">
        <v>0</v>
      </c>
      <c r="Z274">
        <v>0</v>
      </c>
      <c r="AA274">
        <v>0</v>
      </c>
      <c r="AB274">
        <v>8.61</v>
      </c>
      <c r="AC274">
        <v>0</v>
      </c>
      <c r="AD274">
        <v>1</v>
      </c>
      <c r="AE274">
        <v>1</v>
      </c>
      <c r="AF274" t="s">
        <v>100</v>
      </c>
      <c r="AG274">
        <v>231.14999999999998</v>
      </c>
      <c r="AH274">
        <v>2</v>
      </c>
      <c r="AI274">
        <v>24182910</v>
      </c>
      <c r="AJ274">
        <v>266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</row>
    <row r="275" spans="1:44" ht="12.75">
      <c r="A275">
        <f>ROW(Source!A81)</f>
        <v>81</v>
      </c>
      <c r="B275">
        <v>24182924</v>
      </c>
      <c r="C275">
        <v>24182909</v>
      </c>
      <c r="D275">
        <v>121548</v>
      </c>
      <c r="E275">
        <v>1</v>
      </c>
      <c r="F275">
        <v>1</v>
      </c>
      <c r="G275">
        <v>1</v>
      </c>
      <c r="H275">
        <v>1</v>
      </c>
      <c r="I275" t="s">
        <v>28</v>
      </c>
      <c r="K275" t="s">
        <v>420</v>
      </c>
      <c r="L275">
        <v>608254</v>
      </c>
      <c r="N275">
        <v>1013</v>
      </c>
      <c r="O275" t="s">
        <v>421</v>
      </c>
      <c r="P275" t="s">
        <v>421</v>
      </c>
      <c r="Q275">
        <v>1</v>
      </c>
      <c r="X275">
        <v>1.05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1</v>
      </c>
      <c r="AE275">
        <v>2</v>
      </c>
      <c r="AF275" t="s">
        <v>99</v>
      </c>
      <c r="AG275">
        <v>1.3125</v>
      </c>
      <c r="AH275">
        <v>2</v>
      </c>
      <c r="AI275">
        <v>24182911</v>
      </c>
      <c r="AJ275">
        <v>267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</row>
    <row r="276" spans="1:44" ht="12.75">
      <c r="A276">
        <f>ROW(Source!A81)</f>
        <v>81</v>
      </c>
      <c r="B276">
        <v>24182925</v>
      </c>
      <c r="C276">
        <v>24182909</v>
      </c>
      <c r="D276">
        <v>19851747</v>
      </c>
      <c r="E276">
        <v>1</v>
      </c>
      <c r="F276">
        <v>1</v>
      </c>
      <c r="G276">
        <v>1</v>
      </c>
      <c r="H276">
        <v>2</v>
      </c>
      <c r="I276" t="s">
        <v>422</v>
      </c>
      <c r="J276" t="s">
        <v>423</v>
      </c>
      <c r="K276" t="s">
        <v>424</v>
      </c>
      <c r="L276">
        <v>1368</v>
      </c>
      <c r="N276">
        <v>1011</v>
      </c>
      <c r="O276" t="s">
        <v>425</v>
      </c>
      <c r="P276" t="s">
        <v>425</v>
      </c>
      <c r="Q276">
        <v>1</v>
      </c>
      <c r="X276">
        <v>1.05</v>
      </c>
      <c r="Y276">
        <v>0</v>
      </c>
      <c r="Z276">
        <v>37.34</v>
      </c>
      <c r="AA276">
        <v>13.12</v>
      </c>
      <c r="AB276">
        <v>0</v>
      </c>
      <c r="AC276">
        <v>0</v>
      </c>
      <c r="AD276">
        <v>1</v>
      </c>
      <c r="AE276">
        <v>0</v>
      </c>
      <c r="AF276" t="s">
        <v>99</v>
      </c>
      <c r="AG276">
        <v>1.3125</v>
      </c>
      <c r="AH276">
        <v>2</v>
      </c>
      <c r="AI276">
        <v>24182912</v>
      </c>
      <c r="AJ276">
        <v>268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</row>
    <row r="277" spans="1:44" ht="12.75">
      <c r="A277">
        <f>ROW(Source!A81)</f>
        <v>81</v>
      </c>
      <c r="B277">
        <v>24182926</v>
      </c>
      <c r="C277">
        <v>24182909</v>
      </c>
      <c r="D277">
        <v>19852483</v>
      </c>
      <c r="E277">
        <v>1</v>
      </c>
      <c r="F277">
        <v>1</v>
      </c>
      <c r="G277">
        <v>1</v>
      </c>
      <c r="H277">
        <v>2</v>
      </c>
      <c r="I277" t="s">
        <v>473</v>
      </c>
      <c r="J277" t="s">
        <v>474</v>
      </c>
      <c r="K277" t="s">
        <v>475</v>
      </c>
      <c r="L277">
        <v>1368</v>
      </c>
      <c r="N277">
        <v>1011</v>
      </c>
      <c r="O277" t="s">
        <v>425</v>
      </c>
      <c r="P277" t="s">
        <v>425</v>
      </c>
      <c r="Q277">
        <v>1</v>
      </c>
      <c r="X277">
        <v>20.91</v>
      </c>
      <c r="Y277">
        <v>0</v>
      </c>
      <c r="Z277">
        <v>3.61</v>
      </c>
      <c r="AA277">
        <v>0</v>
      </c>
      <c r="AB277">
        <v>0</v>
      </c>
      <c r="AC277">
        <v>0</v>
      </c>
      <c r="AD277">
        <v>1</v>
      </c>
      <c r="AE277">
        <v>0</v>
      </c>
      <c r="AF277" t="s">
        <v>99</v>
      </c>
      <c r="AG277">
        <v>26.1375</v>
      </c>
      <c r="AH277">
        <v>2</v>
      </c>
      <c r="AI277">
        <v>24182913</v>
      </c>
      <c r="AJ277">
        <v>269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</row>
    <row r="278" spans="1:44" ht="12.75">
      <c r="A278">
        <f>ROW(Source!A81)</f>
        <v>81</v>
      </c>
      <c r="B278">
        <v>24182927</v>
      </c>
      <c r="C278">
        <v>24182909</v>
      </c>
      <c r="D278">
        <v>19853328</v>
      </c>
      <c r="E278">
        <v>1</v>
      </c>
      <c r="F278">
        <v>1</v>
      </c>
      <c r="G278">
        <v>1</v>
      </c>
      <c r="H278">
        <v>2</v>
      </c>
      <c r="I278" t="s">
        <v>479</v>
      </c>
      <c r="J278" t="s">
        <v>480</v>
      </c>
      <c r="K278" t="s">
        <v>481</v>
      </c>
      <c r="L278">
        <v>1368</v>
      </c>
      <c r="N278">
        <v>1011</v>
      </c>
      <c r="O278" t="s">
        <v>425</v>
      </c>
      <c r="P278" t="s">
        <v>425</v>
      </c>
      <c r="Q278">
        <v>1</v>
      </c>
      <c r="X278">
        <v>32.21</v>
      </c>
      <c r="Y278">
        <v>0</v>
      </c>
      <c r="Z278">
        <v>2.5</v>
      </c>
      <c r="AA278">
        <v>0</v>
      </c>
      <c r="AB278">
        <v>0</v>
      </c>
      <c r="AC278">
        <v>0</v>
      </c>
      <c r="AD278">
        <v>1</v>
      </c>
      <c r="AE278">
        <v>0</v>
      </c>
      <c r="AF278" t="s">
        <v>99</v>
      </c>
      <c r="AG278">
        <v>40.2625</v>
      </c>
      <c r="AH278">
        <v>2</v>
      </c>
      <c r="AI278">
        <v>24182914</v>
      </c>
      <c r="AJ278">
        <v>270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</row>
    <row r="279" spans="1:44" ht="12.75">
      <c r="A279">
        <f>ROW(Source!A81)</f>
        <v>81</v>
      </c>
      <c r="B279">
        <v>24182928</v>
      </c>
      <c r="C279">
        <v>24182909</v>
      </c>
      <c r="D279">
        <v>19853649</v>
      </c>
      <c r="E279">
        <v>1</v>
      </c>
      <c r="F279">
        <v>1</v>
      </c>
      <c r="G279">
        <v>1</v>
      </c>
      <c r="H279">
        <v>2</v>
      </c>
      <c r="I279" t="s">
        <v>447</v>
      </c>
      <c r="J279" t="s">
        <v>448</v>
      </c>
      <c r="K279" t="s">
        <v>449</v>
      </c>
      <c r="L279">
        <v>1368</v>
      </c>
      <c r="N279">
        <v>1011</v>
      </c>
      <c r="O279" t="s">
        <v>425</v>
      </c>
      <c r="P279" t="s">
        <v>425</v>
      </c>
      <c r="Q279">
        <v>1</v>
      </c>
      <c r="X279">
        <v>3.57</v>
      </c>
      <c r="Y279">
        <v>0</v>
      </c>
      <c r="Z279">
        <v>80.75</v>
      </c>
      <c r="AA279">
        <v>0</v>
      </c>
      <c r="AB279">
        <v>0</v>
      </c>
      <c r="AC279">
        <v>0</v>
      </c>
      <c r="AD279">
        <v>1</v>
      </c>
      <c r="AE279">
        <v>0</v>
      </c>
      <c r="AF279" t="s">
        <v>99</v>
      </c>
      <c r="AG279">
        <v>4.4624999999999995</v>
      </c>
      <c r="AH279">
        <v>2</v>
      </c>
      <c r="AI279">
        <v>24182915</v>
      </c>
      <c r="AJ279">
        <v>271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0</v>
      </c>
    </row>
    <row r="280" spans="1:44" ht="12.75">
      <c r="A280">
        <f>ROW(Source!A81)</f>
        <v>81</v>
      </c>
      <c r="B280">
        <v>24182929</v>
      </c>
      <c r="C280">
        <v>24182909</v>
      </c>
      <c r="D280">
        <v>19856354</v>
      </c>
      <c r="E280">
        <v>1</v>
      </c>
      <c r="F280">
        <v>1</v>
      </c>
      <c r="G280">
        <v>1</v>
      </c>
      <c r="H280">
        <v>3</v>
      </c>
      <c r="I280" t="s">
        <v>683</v>
      </c>
      <c r="J280" t="s">
        <v>684</v>
      </c>
      <c r="K280" t="s">
        <v>685</v>
      </c>
      <c r="L280">
        <v>1301</v>
      </c>
      <c r="N280">
        <v>1003</v>
      </c>
      <c r="O280" t="s">
        <v>258</v>
      </c>
      <c r="P280" t="s">
        <v>258</v>
      </c>
      <c r="Q280">
        <v>1</v>
      </c>
      <c r="X280">
        <v>402</v>
      </c>
      <c r="Y280">
        <v>7.61</v>
      </c>
      <c r="Z280">
        <v>0</v>
      </c>
      <c r="AA280">
        <v>0</v>
      </c>
      <c r="AB280">
        <v>0</v>
      </c>
      <c r="AC280">
        <v>0</v>
      </c>
      <c r="AD280">
        <v>1</v>
      </c>
      <c r="AE280">
        <v>0</v>
      </c>
      <c r="AG280">
        <v>402</v>
      </c>
      <c r="AH280">
        <v>2</v>
      </c>
      <c r="AI280">
        <v>24182916</v>
      </c>
      <c r="AJ280">
        <v>272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</row>
    <row r="281" spans="1:44" ht="12.75">
      <c r="A281">
        <f>ROW(Source!A81)</f>
        <v>81</v>
      </c>
      <c r="B281">
        <v>24182930</v>
      </c>
      <c r="C281">
        <v>24182909</v>
      </c>
      <c r="D281">
        <v>19856355</v>
      </c>
      <c r="E281">
        <v>1</v>
      </c>
      <c r="F281">
        <v>1</v>
      </c>
      <c r="G281">
        <v>1</v>
      </c>
      <c r="H281">
        <v>3</v>
      </c>
      <c r="I281" t="s">
        <v>686</v>
      </c>
      <c r="J281" t="s">
        <v>687</v>
      </c>
      <c r="K281" t="s">
        <v>688</v>
      </c>
      <c r="L281">
        <v>1301</v>
      </c>
      <c r="N281">
        <v>1003</v>
      </c>
      <c r="O281" t="s">
        <v>258</v>
      </c>
      <c r="P281" t="s">
        <v>258</v>
      </c>
      <c r="Q281">
        <v>1</v>
      </c>
      <c r="X281">
        <v>43</v>
      </c>
      <c r="Y281">
        <v>9.49</v>
      </c>
      <c r="Z281">
        <v>0</v>
      </c>
      <c r="AA281">
        <v>0</v>
      </c>
      <c r="AB281">
        <v>0</v>
      </c>
      <c r="AC281">
        <v>0</v>
      </c>
      <c r="AD281">
        <v>1</v>
      </c>
      <c r="AE281">
        <v>0</v>
      </c>
      <c r="AG281">
        <v>43</v>
      </c>
      <c r="AH281">
        <v>2</v>
      </c>
      <c r="AI281">
        <v>24182917</v>
      </c>
      <c r="AJ281">
        <v>273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</row>
    <row r="282" spans="1:44" ht="12.75">
      <c r="A282">
        <f>ROW(Source!A81)</f>
        <v>81</v>
      </c>
      <c r="B282">
        <v>24182931</v>
      </c>
      <c r="C282">
        <v>24182909</v>
      </c>
      <c r="D282">
        <v>19856717</v>
      </c>
      <c r="E282">
        <v>1</v>
      </c>
      <c r="F282">
        <v>1</v>
      </c>
      <c r="G282">
        <v>1</v>
      </c>
      <c r="H282">
        <v>3</v>
      </c>
      <c r="I282" t="s">
        <v>689</v>
      </c>
      <c r="J282" t="s">
        <v>690</v>
      </c>
      <c r="K282" t="s">
        <v>691</v>
      </c>
      <c r="L282">
        <v>1354</v>
      </c>
      <c r="N282">
        <v>1010</v>
      </c>
      <c r="O282" t="s">
        <v>195</v>
      </c>
      <c r="P282" t="s">
        <v>195</v>
      </c>
      <c r="Q282">
        <v>1</v>
      </c>
      <c r="X282">
        <v>123.5</v>
      </c>
      <c r="Y282">
        <v>80</v>
      </c>
      <c r="Z282">
        <v>0</v>
      </c>
      <c r="AA282">
        <v>0</v>
      </c>
      <c r="AB282">
        <v>0</v>
      </c>
      <c r="AC282">
        <v>0</v>
      </c>
      <c r="AD282">
        <v>1</v>
      </c>
      <c r="AE282">
        <v>0</v>
      </c>
      <c r="AG282">
        <v>123.5</v>
      </c>
      <c r="AH282">
        <v>2</v>
      </c>
      <c r="AI282">
        <v>24182918</v>
      </c>
      <c r="AJ282">
        <v>274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</row>
    <row r="283" spans="1:44" ht="12.75">
      <c r="A283">
        <f>ROW(Source!A81)</f>
        <v>81</v>
      </c>
      <c r="B283">
        <v>24182932</v>
      </c>
      <c r="C283">
        <v>24182909</v>
      </c>
      <c r="D283">
        <v>19857124</v>
      </c>
      <c r="E283">
        <v>1</v>
      </c>
      <c r="F283">
        <v>1</v>
      </c>
      <c r="G283">
        <v>1</v>
      </c>
      <c r="H283">
        <v>3</v>
      </c>
      <c r="I283" t="s">
        <v>692</v>
      </c>
      <c r="J283" t="s">
        <v>693</v>
      </c>
      <c r="K283" t="s">
        <v>694</v>
      </c>
      <c r="L283">
        <v>1301</v>
      </c>
      <c r="N283">
        <v>1003</v>
      </c>
      <c r="O283" t="s">
        <v>258</v>
      </c>
      <c r="P283" t="s">
        <v>258</v>
      </c>
      <c r="Q283">
        <v>1</v>
      </c>
      <c r="X283">
        <v>293</v>
      </c>
      <c r="Y283">
        <v>7.65</v>
      </c>
      <c r="Z283">
        <v>0</v>
      </c>
      <c r="AA283">
        <v>0</v>
      </c>
      <c r="AB283">
        <v>0</v>
      </c>
      <c r="AC283">
        <v>0</v>
      </c>
      <c r="AD283">
        <v>1</v>
      </c>
      <c r="AE283">
        <v>0</v>
      </c>
      <c r="AG283">
        <v>293</v>
      </c>
      <c r="AH283">
        <v>2</v>
      </c>
      <c r="AI283">
        <v>24182919</v>
      </c>
      <c r="AJ283">
        <v>275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</row>
    <row r="284" spans="1:44" ht="12.75">
      <c r="A284">
        <f>ROW(Source!A81)</f>
        <v>81</v>
      </c>
      <c r="B284">
        <v>24182933</v>
      </c>
      <c r="C284">
        <v>24182909</v>
      </c>
      <c r="D284">
        <v>19858431</v>
      </c>
      <c r="E284">
        <v>1</v>
      </c>
      <c r="F284">
        <v>1</v>
      </c>
      <c r="G284">
        <v>1</v>
      </c>
      <c r="H284">
        <v>3</v>
      </c>
      <c r="I284" t="s">
        <v>695</v>
      </c>
      <c r="J284" t="s">
        <v>696</v>
      </c>
      <c r="K284" t="s">
        <v>697</v>
      </c>
      <c r="L284">
        <v>1358</v>
      </c>
      <c r="N284">
        <v>1010</v>
      </c>
      <c r="O284" t="s">
        <v>661</v>
      </c>
      <c r="P284" t="s">
        <v>661</v>
      </c>
      <c r="Q284">
        <v>10</v>
      </c>
      <c r="X284">
        <v>65.2</v>
      </c>
      <c r="Y284">
        <v>7.1</v>
      </c>
      <c r="Z284">
        <v>0</v>
      </c>
      <c r="AA284">
        <v>0</v>
      </c>
      <c r="AB284">
        <v>0</v>
      </c>
      <c r="AC284">
        <v>0</v>
      </c>
      <c r="AD284">
        <v>1</v>
      </c>
      <c r="AE284">
        <v>0</v>
      </c>
      <c r="AG284">
        <v>65.2</v>
      </c>
      <c r="AH284">
        <v>2</v>
      </c>
      <c r="AI284">
        <v>24182920</v>
      </c>
      <c r="AJ284">
        <v>276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</row>
    <row r="285" spans="1:44" ht="12.75">
      <c r="A285">
        <f>ROW(Source!A81)</f>
        <v>81</v>
      </c>
      <c r="B285">
        <v>24182934</v>
      </c>
      <c r="C285">
        <v>24182909</v>
      </c>
      <c r="D285">
        <v>19863739</v>
      </c>
      <c r="E285">
        <v>1</v>
      </c>
      <c r="F285">
        <v>1</v>
      </c>
      <c r="G285">
        <v>1</v>
      </c>
      <c r="H285">
        <v>3</v>
      </c>
      <c r="I285" t="s">
        <v>698</v>
      </c>
      <c r="J285" t="s">
        <v>699</v>
      </c>
      <c r="K285" t="s">
        <v>700</v>
      </c>
      <c r="L285">
        <v>1354</v>
      </c>
      <c r="N285">
        <v>1010</v>
      </c>
      <c r="O285" t="s">
        <v>195</v>
      </c>
      <c r="P285" t="s">
        <v>195</v>
      </c>
      <c r="Q285">
        <v>1</v>
      </c>
      <c r="X285">
        <v>800</v>
      </c>
      <c r="Y285">
        <v>0.51</v>
      </c>
      <c r="Z285">
        <v>0</v>
      </c>
      <c r="AA285">
        <v>0</v>
      </c>
      <c r="AB285">
        <v>0</v>
      </c>
      <c r="AC285">
        <v>0</v>
      </c>
      <c r="AD285">
        <v>1</v>
      </c>
      <c r="AE285">
        <v>0</v>
      </c>
      <c r="AG285">
        <v>800</v>
      </c>
      <c r="AH285">
        <v>2</v>
      </c>
      <c r="AI285">
        <v>24182921</v>
      </c>
      <c r="AJ285">
        <v>277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</row>
    <row r="286" spans="1:44" ht="12.75">
      <c r="A286">
        <f>ROW(Source!A81)</f>
        <v>81</v>
      </c>
      <c r="B286">
        <v>24182935</v>
      </c>
      <c r="C286">
        <v>24182909</v>
      </c>
      <c r="D286">
        <v>19878965</v>
      </c>
      <c r="E286">
        <v>1</v>
      </c>
      <c r="F286">
        <v>1</v>
      </c>
      <c r="G286">
        <v>1</v>
      </c>
      <c r="H286">
        <v>3</v>
      </c>
      <c r="I286" t="s">
        <v>706</v>
      </c>
      <c r="J286" t="s">
        <v>707</v>
      </c>
      <c r="K286" t="s">
        <v>708</v>
      </c>
      <c r="L286">
        <v>1327</v>
      </c>
      <c r="N286">
        <v>1005</v>
      </c>
      <c r="O286" t="s">
        <v>107</v>
      </c>
      <c r="P286" t="s">
        <v>107</v>
      </c>
      <c r="Q286">
        <v>1</v>
      </c>
      <c r="X286">
        <v>100</v>
      </c>
      <c r="Y286">
        <v>1544.44</v>
      </c>
      <c r="Z286">
        <v>0</v>
      </c>
      <c r="AA286">
        <v>0</v>
      </c>
      <c r="AB286">
        <v>0</v>
      </c>
      <c r="AC286">
        <v>0</v>
      </c>
      <c r="AD286">
        <v>1</v>
      </c>
      <c r="AE286">
        <v>0</v>
      </c>
      <c r="AG286">
        <v>100</v>
      </c>
      <c r="AH286">
        <v>2</v>
      </c>
      <c r="AI286">
        <v>24182922</v>
      </c>
      <c r="AJ286">
        <v>278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</row>
    <row r="287" spans="1:44" ht="12.75">
      <c r="A287">
        <f>ROW(Source!A82)</f>
        <v>82</v>
      </c>
      <c r="B287">
        <v>24182953</v>
      </c>
      <c r="C287">
        <v>24182936</v>
      </c>
      <c r="D287">
        <v>9914966</v>
      </c>
      <c r="E287">
        <v>1</v>
      </c>
      <c r="F287">
        <v>1</v>
      </c>
      <c r="G287">
        <v>1</v>
      </c>
      <c r="H287">
        <v>1</v>
      </c>
      <c r="I287" t="s">
        <v>521</v>
      </c>
      <c r="K287" t="s">
        <v>522</v>
      </c>
      <c r="L287">
        <v>1191</v>
      </c>
      <c r="N287">
        <v>1013</v>
      </c>
      <c r="O287" t="s">
        <v>419</v>
      </c>
      <c r="P287" t="s">
        <v>419</v>
      </c>
      <c r="Q287">
        <v>1</v>
      </c>
      <c r="X287">
        <v>104.28</v>
      </c>
      <c r="Y287">
        <v>0</v>
      </c>
      <c r="Z287">
        <v>0</v>
      </c>
      <c r="AA287">
        <v>0</v>
      </c>
      <c r="AB287">
        <v>8.93</v>
      </c>
      <c r="AC287">
        <v>0</v>
      </c>
      <c r="AD287">
        <v>1</v>
      </c>
      <c r="AE287">
        <v>1</v>
      </c>
      <c r="AF287" t="s">
        <v>100</v>
      </c>
      <c r="AG287">
        <v>119.922</v>
      </c>
      <c r="AH287">
        <v>2</v>
      </c>
      <c r="AI287">
        <v>24182937</v>
      </c>
      <c r="AJ287">
        <v>279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</row>
    <row r="288" spans="1:44" ht="12.75">
      <c r="A288">
        <f>ROW(Source!A82)</f>
        <v>82</v>
      </c>
      <c r="B288">
        <v>24182954</v>
      </c>
      <c r="C288">
        <v>24182936</v>
      </c>
      <c r="D288">
        <v>121548</v>
      </c>
      <c r="E288">
        <v>1</v>
      </c>
      <c r="F288">
        <v>1</v>
      </c>
      <c r="G288">
        <v>1</v>
      </c>
      <c r="H288">
        <v>1</v>
      </c>
      <c r="I288" t="s">
        <v>28</v>
      </c>
      <c r="K288" t="s">
        <v>420</v>
      </c>
      <c r="L288">
        <v>608254</v>
      </c>
      <c r="N288">
        <v>1013</v>
      </c>
      <c r="O288" t="s">
        <v>421</v>
      </c>
      <c r="P288" t="s">
        <v>421</v>
      </c>
      <c r="Q288">
        <v>1</v>
      </c>
      <c r="X288">
        <v>11.35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1</v>
      </c>
      <c r="AE288">
        <v>2</v>
      </c>
      <c r="AF288" t="s">
        <v>99</v>
      </c>
      <c r="AG288">
        <v>14.1875</v>
      </c>
      <c r="AH288">
        <v>2</v>
      </c>
      <c r="AI288">
        <v>24182938</v>
      </c>
      <c r="AJ288">
        <v>280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</row>
    <row r="289" spans="1:44" ht="12.75">
      <c r="A289">
        <f>ROW(Source!A82)</f>
        <v>82</v>
      </c>
      <c r="B289">
        <v>24182955</v>
      </c>
      <c r="C289">
        <v>24182936</v>
      </c>
      <c r="D289">
        <v>19851527</v>
      </c>
      <c r="E289">
        <v>1</v>
      </c>
      <c r="F289">
        <v>1</v>
      </c>
      <c r="G289">
        <v>1</v>
      </c>
      <c r="H289">
        <v>2</v>
      </c>
      <c r="I289" t="s">
        <v>709</v>
      </c>
      <c r="J289" t="s">
        <v>710</v>
      </c>
      <c r="K289" t="s">
        <v>711</v>
      </c>
      <c r="L289">
        <v>1368</v>
      </c>
      <c r="N289">
        <v>1011</v>
      </c>
      <c r="O289" t="s">
        <v>425</v>
      </c>
      <c r="P289" t="s">
        <v>425</v>
      </c>
      <c r="Q289">
        <v>1</v>
      </c>
      <c r="X289">
        <v>9.69</v>
      </c>
      <c r="Y289">
        <v>0</v>
      </c>
      <c r="Z289">
        <v>103.59</v>
      </c>
      <c r="AA289">
        <v>13.12</v>
      </c>
      <c r="AB289">
        <v>0</v>
      </c>
      <c r="AC289">
        <v>0</v>
      </c>
      <c r="AD289">
        <v>1</v>
      </c>
      <c r="AE289">
        <v>0</v>
      </c>
      <c r="AF289" t="s">
        <v>99</v>
      </c>
      <c r="AG289">
        <v>12.112499999999999</v>
      </c>
      <c r="AH289">
        <v>2</v>
      </c>
      <c r="AI289">
        <v>24182939</v>
      </c>
      <c r="AJ289">
        <v>281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</row>
    <row r="290" spans="1:44" ht="12.75">
      <c r="A290">
        <f>ROW(Source!A82)</f>
        <v>82</v>
      </c>
      <c r="B290">
        <v>24182956</v>
      </c>
      <c r="C290">
        <v>24182936</v>
      </c>
      <c r="D290">
        <v>19851611</v>
      </c>
      <c r="E290">
        <v>1</v>
      </c>
      <c r="F290">
        <v>1</v>
      </c>
      <c r="G290">
        <v>1</v>
      </c>
      <c r="H290">
        <v>2</v>
      </c>
      <c r="I290" t="s">
        <v>438</v>
      </c>
      <c r="J290" t="s">
        <v>439</v>
      </c>
      <c r="K290" t="s">
        <v>440</v>
      </c>
      <c r="L290">
        <v>1368</v>
      </c>
      <c r="N290">
        <v>1011</v>
      </c>
      <c r="O290" t="s">
        <v>425</v>
      </c>
      <c r="P290" t="s">
        <v>425</v>
      </c>
      <c r="Q290">
        <v>1</v>
      </c>
      <c r="X290">
        <v>1.66</v>
      </c>
      <c r="Y290">
        <v>0</v>
      </c>
      <c r="Z290">
        <v>127.66</v>
      </c>
      <c r="AA290">
        <v>13.12</v>
      </c>
      <c r="AB290">
        <v>0</v>
      </c>
      <c r="AC290">
        <v>0</v>
      </c>
      <c r="AD290">
        <v>1</v>
      </c>
      <c r="AE290">
        <v>0</v>
      </c>
      <c r="AF290" t="s">
        <v>99</v>
      </c>
      <c r="AG290">
        <v>2.0749999999999997</v>
      </c>
      <c r="AH290">
        <v>2</v>
      </c>
      <c r="AI290">
        <v>24182940</v>
      </c>
      <c r="AJ290">
        <v>282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</row>
    <row r="291" spans="1:44" ht="12.75">
      <c r="A291">
        <f>ROW(Source!A82)</f>
        <v>82</v>
      </c>
      <c r="B291">
        <v>24182957</v>
      </c>
      <c r="C291">
        <v>24182936</v>
      </c>
      <c r="D291">
        <v>19852248</v>
      </c>
      <c r="E291">
        <v>1</v>
      </c>
      <c r="F291">
        <v>1</v>
      </c>
      <c r="G291">
        <v>1</v>
      </c>
      <c r="H291">
        <v>2</v>
      </c>
      <c r="I291" t="s">
        <v>712</v>
      </c>
      <c r="J291" t="s">
        <v>713</v>
      </c>
      <c r="K291" t="s">
        <v>714</v>
      </c>
      <c r="L291">
        <v>1368</v>
      </c>
      <c r="N291">
        <v>1011</v>
      </c>
      <c r="O291" t="s">
        <v>425</v>
      </c>
      <c r="P291" t="s">
        <v>425</v>
      </c>
      <c r="Q291">
        <v>1</v>
      </c>
      <c r="X291">
        <v>1.79</v>
      </c>
      <c r="Y291">
        <v>0</v>
      </c>
      <c r="Z291">
        <v>35.42</v>
      </c>
      <c r="AA291">
        <v>0</v>
      </c>
      <c r="AB291">
        <v>0</v>
      </c>
      <c r="AC291">
        <v>0</v>
      </c>
      <c r="AD291">
        <v>1</v>
      </c>
      <c r="AE291">
        <v>0</v>
      </c>
      <c r="AF291" t="s">
        <v>99</v>
      </c>
      <c r="AG291">
        <v>2.2375</v>
      </c>
      <c r="AH291">
        <v>2</v>
      </c>
      <c r="AI291">
        <v>24182941</v>
      </c>
      <c r="AJ291">
        <v>283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</row>
    <row r="292" spans="1:44" ht="12.75">
      <c r="A292">
        <f>ROW(Source!A82)</f>
        <v>82</v>
      </c>
      <c r="B292">
        <v>24182958</v>
      </c>
      <c r="C292">
        <v>24182936</v>
      </c>
      <c r="D292">
        <v>19853649</v>
      </c>
      <c r="E292">
        <v>1</v>
      </c>
      <c r="F292">
        <v>1</v>
      </c>
      <c r="G292">
        <v>1</v>
      </c>
      <c r="H292">
        <v>2</v>
      </c>
      <c r="I292" t="s">
        <v>447</v>
      </c>
      <c r="J292" t="s">
        <v>448</v>
      </c>
      <c r="K292" t="s">
        <v>449</v>
      </c>
      <c r="L292">
        <v>1368</v>
      </c>
      <c r="N292">
        <v>1011</v>
      </c>
      <c r="O292" t="s">
        <v>425</v>
      </c>
      <c r="P292" t="s">
        <v>425</v>
      </c>
      <c r="Q292">
        <v>1</v>
      </c>
      <c r="X292">
        <v>1.99</v>
      </c>
      <c r="Y292">
        <v>0</v>
      </c>
      <c r="Z292">
        <v>80.75</v>
      </c>
      <c r="AA292">
        <v>0</v>
      </c>
      <c r="AB292">
        <v>0</v>
      </c>
      <c r="AC292">
        <v>0</v>
      </c>
      <c r="AD292">
        <v>1</v>
      </c>
      <c r="AE292">
        <v>0</v>
      </c>
      <c r="AF292" t="s">
        <v>99</v>
      </c>
      <c r="AG292">
        <v>2.4875</v>
      </c>
      <c r="AH292">
        <v>2</v>
      </c>
      <c r="AI292">
        <v>24182942</v>
      </c>
      <c r="AJ292">
        <v>284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</row>
    <row r="293" spans="1:44" ht="12.75">
      <c r="A293">
        <f>ROW(Source!A82)</f>
        <v>82</v>
      </c>
      <c r="B293">
        <v>24182959</v>
      </c>
      <c r="C293">
        <v>24182936</v>
      </c>
      <c r="D293">
        <v>19854686</v>
      </c>
      <c r="E293">
        <v>1</v>
      </c>
      <c r="F293">
        <v>1</v>
      </c>
      <c r="G293">
        <v>1</v>
      </c>
      <c r="H293">
        <v>3</v>
      </c>
      <c r="I293" t="s">
        <v>715</v>
      </c>
      <c r="J293" t="s">
        <v>716</v>
      </c>
      <c r="K293" t="s">
        <v>717</v>
      </c>
      <c r="L293">
        <v>1348</v>
      </c>
      <c r="N293">
        <v>1009</v>
      </c>
      <c r="O293" t="s">
        <v>144</v>
      </c>
      <c r="P293" t="s">
        <v>144</v>
      </c>
      <c r="Q293">
        <v>1000</v>
      </c>
      <c r="X293">
        <v>0.0021</v>
      </c>
      <c r="Y293">
        <v>7984.06</v>
      </c>
      <c r="Z293">
        <v>0</v>
      </c>
      <c r="AA293">
        <v>0</v>
      </c>
      <c r="AB293">
        <v>0</v>
      </c>
      <c r="AC293">
        <v>0</v>
      </c>
      <c r="AD293">
        <v>1</v>
      </c>
      <c r="AE293">
        <v>0</v>
      </c>
      <c r="AG293">
        <v>0.0021</v>
      </c>
      <c r="AH293">
        <v>2</v>
      </c>
      <c r="AI293">
        <v>24182943</v>
      </c>
      <c r="AJ293">
        <v>285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</row>
    <row r="294" spans="1:44" ht="12.75">
      <c r="A294">
        <f>ROW(Source!A82)</f>
        <v>82</v>
      </c>
      <c r="B294">
        <v>24182960</v>
      </c>
      <c r="C294">
        <v>24182936</v>
      </c>
      <c r="D294">
        <v>19855939</v>
      </c>
      <c r="E294">
        <v>1</v>
      </c>
      <c r="F294">
        <v>1</v>
      </c>
      <c r="G294">
        <v>1</v>
      </c>
      <c r="H294">
        <v>3</v>
      </c>
      <c r="I294" t="s">
        <v>718</v>
      </c>
      <c r="J294" t="s">
        <v>719</v>
      </c>
      <c r="K294" t="s">
        <v>720</v>
      </c>
      <c r="L294">
        <v>1348</v>
      </c>
      <c r="N294">
        <v>1009</v>
      </c>
      <c r="O294" t="s">
        <v>144</v>
      </c>
      <c r="P294" t="s">
        <v>144</v>
      </c>
      <c r="Q294">
        <v>1000</v>
      </c>
      <c r="X294">
        <v>0.0236</v>
      </c>
      <c r="Y294">
        <v>2268.29</v>
      </c>
      <c r="Z294">
        <v>0</v>
      </c>
      <c r="AA294">
        <v>0</v>
      </c>
      <c r="AB294">
        <v>0</v>
      </c>
      <c r="AC294">
        <v>0</v>
      </c>
      <c r="AD294">
        <v>1</v>
      </c>
      <c r="AE294">
        <v>0</v>
      </c>
      <c r="AG294">
        <v>0.0236</v>
      </c>
      <c r="AH294">
        <v>2</v>
      </c>
      <c r="AI294">
        <v>24182944</v>
      </c>
      <c r="AJ294">
        <v>286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0</v>
      </c>
    </row>
    <row r="295" spans="1:44" ht="12.75">
      <c r="A295">
        <f>ROW(Source!A82)</f>
        <v>82</v>
      </c>
      <c r="B295">
        <v>24182961</v>
      </c>
      <c r="C295">
        <v>24182936</v>
      </c>
      <c r="D295">
        <v>19856077</v>
      </c>
      <c r="E295">
        <v>1</v>
      </c>
      <c r="F295">
        <v>1</v>
      </c>
      <c r="G295">
        <v>1</v>
      </c>
      <c r="H295">
        <v>3</v>
      </c>
      <c r="I295" t="s">
        <v>721</v>
      </c>
      <c r="J295" t="s">
        <v>722</v>
      </c>
      <c r="K295" t="s">
        <v>723</v>
      </c>
      <c r="L295">
        <v>1327</v>
      </c>
      <c r="N295">
        <v>1005</v>
      </c>
      <c r="O295" t="s">
        <v>107</v>
      </c>
      <c r="P295" t="s">
        <v>107</v>
      </c>
      <c r="Q295">
        <v>1</v>
      </c>
      <c r="X295">
        <v>89</v>
      </c>
      <c r="Y295">
        <v>7.41</v>
      </c>
      <c r="Z295">
        <v>0</v>
      </c>
      <c r="AA295">
        <v>0</v>
      </c>
      <c r="AB295">
        <v>0</v>
      </c>
      <c r="AC295">
        <v>0</v>
      </c>
      <c r="AD295">
        <v>1</v>
      </c>
      <c r="AE295">
        <v>0</v>
      </c>
      <c r="AG295">
        <v>89</v>
      </c>
      <c r="AH295">
        <v>2</v>
      </c>
      <c r="AI295">
        <v>24182945</v>
      </c>
      <c r="AJ295">
        <v>287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</row>
    <row r="296" spans="1:44" ht="12.75">
      <c r="A296">
        <f>ROW(Source!A82)</f>
        <v>82</v>
      </c>
      <c r="B296">
        <v>24182962</v>
      </c>
      <c r="C296">
        <v>24182936</v>
      </c>
      <c r="D296">
        <v>19856116</v>
      </c>
      <c r="E296">
        <v>1</v>
      </c>
      <c r="F296">
        <v>1</v>
      </c>
      <c r="G296">
        <v>1</v>
      </c>
      <c r="H296">
        <v>3</v>
      </c>
      <c r="I296" t="s">
        <v>724</v>
      </c>
      <c r="J296" t="s">
        <v>725</v>
      </c>
      <c r="K296" t="s">
        <v>726</v>
      </c>
      <c r="L296">
        <v>1346</v>
      </c>
      <c r="N296">
        <v>1009</v>
      </c>
      <c r="O296" t="s">
        <v>125</v>
      </c>
      <c r="P296" t="s">
        <v>125</v>
      </c>
      <c r="Q296">
        <v>1</v>
      </c>
      <c r="X296">
        <v>37.5</v>
      </c>
      <c r="Y296">
        <v>10.36</v>
      </c>
      <c r="Z296">
        <v>0</v>
      </c>
      <c r="AA296">
        <v>0</v>
      </c>
      <c r="AB296">
        <v>0</v>
      </c>
      <c r="AC296">
        <v>0</v>
      </c>
      <c r="AD296">
        <v>1</v>
      </c>
      <c r="AE296">
        <v>0</v>
      </c>
      <c r="AG296">
        <v>37.5</v>
      </c>
      <c r="AH296">
        <v>2</v>
      </c>
      <c r="AI296">
        <v>24182946</v>
      </c>
      <c r="AJ296">
        <v>288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</row>
    <row r="297" spans="1:44" ht="12.75">
      <c r="A297">
        <f>ROW(Source!A82)</f>
        <v>82</v>
      </c>
      <c r="B297">
        <v>24182963</v>
      </c>
      <c r="C297">
        <v>24182936</v>
      </c>
      <c r="D297">
        <v>19856131</v>
      </c>
      <c r="E297">
        <v>1</v>
      </c>
      <c r="F297">
        <v>1</v>
      </c>
      <c r="G297">
        <v>1</v>
      </c>
      <c r="H297">
        <v>3</v>
      </c>
      <c r="I297" t="s">
        <v>727</v>
      </c>
      <c r="J297" t="s">
        <v>728</v>
      </c>
      <c r="K297" t="s">
        <v>729</v>
      </c>
      <c r="L297">
        <v>1348</v>
      </c>
      <c r="N297">
        <v>1009</v>
      </c>
      <c r="O297" t="s">
        <v>144</v>
      </c>
      <c r="P297" t="s">
        <v>144</v>
      </c>
      <c r="Q297">
        <v>1000</v>
      </c>
      <c r="X297">
        <v>0.00413</v>
      </c>
      <c r="Y297">
        <v>7703.41</v>
      </c>
      <c r="Z297">
        <v>0</v>
      </c>
      <c r="AA297">
        <v>0</v>
      </c>
      <c r="AB297">
        <v>0</v>
      </c>
      <c r="AC297">
        <v>0</v>
      </c>
      <c r="AD297">
        <v>1</v>
      </c>
      <c r="AE297">
        <v>0</v>
      </c>
      <c r="AG297">
        <v>0.00413</v>
      </c>
      <c r="AH297">
        <v>2</v>
      </c>
      <c r="AI297">
        <v>24182947</v>
      </c>
      <c r="AJ297">
        <v>289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</row>
    <row r="298" spans="1:44" ht="12.75">
      <c r="A298">
        <f>ROW(Source!A82)</f>
        <v>82</v>
      </c>
      <c r="B298">
        <v>24182964</v>
      </c>
      <c r="C298">
        <v>24182936</v>
      </c>
      <c r="D298">
        <v>19862963</v>
      </c>
      <c r="E298">
        <v>1</v>
      </c>
      <c r="F298">
        <v>1</v>
      </c>
      <c r="G298">
        <v>1</v>
      </c>
      <c r="H298">
        <v>3</v>
      </c>
      <c r="I298" t="s">
        <v>730</v>
      </c>
      <c r="J298" t="s">
        <v>731</v>
      </c>
      <c r="K298" t="s">
        <v>732</v>
      </c>
      <c r="L298">
        <v>1296</v>
      </c>
      <c r="N298">
        <v>1002</v>
      </c>
      <c r="O298" t="s">
        <v>733</v>
      </c>
      <c r="P298" t="s">
        <v>733</v>
      </c>
      <c r="Q298">
        <v>1</v>
      </c>
      <c r="X298">
        <v>32.4</v>
      </c>
      <c r="Y298">
        <v>55.95</v>
      </c>
      <c r="Z298">
        <v>0</v>
      </c>
      <c r="AA298">
        <v>0</v>
      </c>
      <c r="AB298">
        <v>0</v>
      </c>
      <c r="AC298">
        <v>0</v>
      </c>
      <c r="AD298">
        <v>1</v>
      </c>
      <c r="AE298">
        <v>0</v>
      </c>
      <c r="AG298">
        <v>32.4</v>
      </c>
      <c r="AH298">
        <v>2</v>
      </c>
      <c r="AI298">
        <v>24182948</v>
      </c>
      <c r="AJ298">
        <v>290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</row>
    <row r="299" spans="1:44" ht="12.75">
      <c r="A299">
        <f>ROW(Source!A82)</f>
        <v>82</v>
      </c>
      <c r="B299">
        <v>24182965</v>
      </c>
      <c r="C299">
        <v>24182936</v>
      </c>
      <c r="D299">
        <v>19863330</v>
      </c>
      <c r="E299">
        <v>1</v>
      </c>
      <c r="F299">
        <v>1</v>
      </c>
      <c r="G299">
        <v>1</v>
      </c>
      <c r="H299">
        <v>3</v>
      </c>
      <c r="I299" t="s">
        <v>764</v>
      </c>
      <c r="J299" t="s">
        <v>765</v>
      </c>
      <c r="K299" t="s">
        <v>766</v>
      </c>
      <c r="L299">
        <v>1035</v>
      </c>
      <c r="N299">
        <v>1013</v>
      </c>
      <c r="O299" t="s">
        <v>284</v>
      </c>
      <c r="P299" t="s">
        <v>284</v>
      </c>
      <c r="Q299">
        <v>1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1</v>
      </c>
      <c r="AD299">
        <v>0</v>
      </c>
      <c r="AE299">
        <v>0</v>
      </c>
      <c r="AG299">
        <v>0</v>
      </c>
      <c r="AH299">
        <v>3</v>
      </c>
      <c r="AI299">
        <v>-1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</row>
    <row r="300" spans="1:44" ht="12.75">
      <c r="A300">
        <f>ROW(Source!A82)</f>
        <v>82</v>
      </c>
      <c r="B300">
        <v>24182966</v>
      </c>
      <c r="C300">
        <v>24182936</v>
      </c>
      <c r="D300">
        <v>19863507</v>
      </c>
      <c r="E300">
        <v>1</v>
      </c>
      <c r="F300">
        <v>1</v>
      </c>
      <c r="G300">
        <v>1</v>
      </c>
      <c r="H300">
        <v>3</v>
      </c>
      <c r="I300" t="s">
        <v>734</v>
      </c>
      <c r="J300" t="s">
        <v>735</v>
      </c>
      <c r="K300" t="s">
        <v>736</v>
      </c>
      <c r="L300">
        <v>1339</v>
      </c>
      <c r="N300">
        <v>1007</v>
      </c>
      <c r="O300" t="s">
        <v>535</v>
      </c>
      <c r="P300" t="s">
        <v>535</v>
      </c>
      <c r="Q300">
        <v>1</v>
      </c>
      <c r="X300">
        <v>0.08</v>
      </c>
      <c r="Y300">
        <v>957</v>
      </c>
      <c r="Z300">
        <v>0</v>
      </c>
      <c r="AA300">
        <v>0</v>
      </c>
      <c r="AB300">
        <v>0</v>
      </c>
      <c r="AC300">
        <v>0</v>
      </c>
      <c r="AD300">
        <v>1</v>
      </c>
      <c r="AE300">
        <v>0</v>
      </c>
      <c r="AG300">
        <v>0.08</v>
      </c>
      <c r="AH300">
        <v>2</v>
      </c>
      <c r="AI300">
        <v>24182949</v>
      </c>
      <c r="AJ300">
        <v>291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</row>
    <row r="301" spans="1:44" ht="12.75">
      <c r="A301">
        <f>ROW(Source!A82)</f>
        <v>82</v>
      </c>
      <c r="B301">
        <v>24182967</v>
      </c>
      <c r="C301">
        <v>24182936</v>
      </c>
      <c r="D301">
        <v>19877861</v>
      </c>
      <c r="E301">
        <v>1</v>
      </c>
      <c r="F301">
        <v>1</v>
      </c>
      <c r="G301">
        <v>1</v>
      </c>
      <c r="H301">
        <v>3</v>
      </c>
      <c r="I301" t="s">
        <v>737</v>
      </c>
      <c r="J301" t="s">
        <v>738</v>
      </c>
      <c r="K301" t="s">
        <v>739</v>
      </c>
      <c r="L301">
        <v>1327</v>
      </c>
      <c r="N301">
        <v>1005</v>
      </c>
      <c r="O301" t="s">
        <v>107</v>
      </c>
      <c r="P301" t="s">
        <v>107</v>
      </c>
      <c r="Q301">
        <v>1</v>
      </c>
      <c r="X301">
        <v>100</v>
      </c>
      <c r="Y301">
        <v>253.45</v>
      </c>
      <c r="Z301">
        <v>0</v>
      </c>
      <c r="AA301">
        <v>0</v>
      </c>
      <c r="AB301">
        <v>0</v>
      </c>
      <c r="AC301">
        <v>0</v>
      </c>
      <c r="AD301">
        <v>1</v>
      </c>
      <c r="AE301">
        <v>0</v>
      </c>
      <c r="AG301">
        <v>100</v>
      </c>
      <c r="AH301">
        <v>2</v>
      </c>
      <c r="AI301">
        <v>24182950</v>
      </c>
      <c r="AJ301">
        <v>292</v>
      </c>
      <c r="AK301">
        <v>0</v>
      </c>
      <c r="AL301">
        <v>0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0</v>
      </c>
    </row>
    <row r="302" spans="1:44" ht="12.75">
      <c r="A302">
        <f>ROW(Source!A82)</f>
        <v>82</v>
      </c>
      <c r="B302">
        <v>24182968</v>
      </c>
      <c r="C302">
        <v>24182936</v>
      </c>
      <c r="D302">
        <v>19895148</v>
      </c>
      <c r="E302">
        <v>1</v>
      </c>
      <c r="F302">
        <v>1</v>
      </c>
      <c r="G302">
        <v>1</v>
      </c>
      <c r="H302">
        <v>3</v>
      </c>
      <c r="I302" t="s">
        <v>740</v>
      </c>
      <c r="J302" t="s">
        <v>741</v>
      </c>
      <c r="K302" t="s">
        <v>742</v>
      </c>
      <c r="L302">
        <v>1339</v>
      </c>
      <c r="N302">
        <v>1007</v>
      </c>
      <c r="O302" t="s">
        <v>535</v>
      </c>
      <c r="P302" t="s">
        <v>535</v>
      </c>
      <c r="Q302">
        <v>1</v>
      </c>
      <c r="X302">
        <v>0.105</v>
      </c>
      <c r="Y302">
        <v>737.29</v>
      </c>
      <c r="Z302">
        <v>0</v>
      </c>
      <c r="AA302">
        <v>0</v>
      </c>
      <c r="AB302">
        <v>0</v>
      </c>
      <c r="AC302">
        <v>0</v>
      </c>
      <c r="AD302">
        <v>1</v>
      </c>
      <c r="AE302">
        <v>0</v>
      </c>
      <c r="AG302">
        <v>0.105</v>
      </c>
      <c r="AH302">
        <v>2</v>
      </c>
      <c r="AI302">
        <v>24182951</v>
      </c>
      <c r="AJ302">
        <v>293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0</v>
      </c>
    </row>
    <row r="303" spans="1:44" ht="12.75">
      <c r="A303">
        <f>ROW(Source!A82)</f>
        <v>82</v>
      </c>
      <c r="B303">
        <v>24182969</v>
      </c>
      <c r="C303">
        <v>24182936</v>
      </c>
      <c r="D303">
        <v>19905091</v>
      </c>
      <c r="E303">
        <v>1</v>
      </c>
      <c r="F303">
        <v>1</v>
      </c>
      <c r="G303">
        <v>1</v>
      </c>
      <c r="H303">
        <v>3</v>
      </c>
      <c r="I303" t="s">
        <v>743</v>
      </c>
      <c r="J303" t="s">
        <v>744</v>
      </c>
      <c r="K303" t="s">
        <v>745</v>
      </c>
      <c r="L303">
        <v>1348</v>
      </c>
      <c r="N303">
        <v>1009</v>
      </c>
      <c r="O303" t="s">
        <v>144</v>
      </c>
      <c r="P303" t="s">
        <v>144</v>
      </c>
      <c r="Q303">
        <v>1000</v>
      </c>
      <c r="X303">
        <v>0.016</v>
      </c>
      <c r="Y303">
        <v>871.6</v>
      </c>
      <c r="Z303">
        <v>0</v>
      </c>
      <c r="AA303">
        <v>0</v>
      </c>
      <c r="AB303">
        <v>0</v>
      </c>
      <c r="AC303">
        <v>0</v>
      </c>
      <c r="AD303">
        <v>1</v>
      </c>
      <c r="AE303">
        <v>0</v>
      </c>
      <c r="AG303">
        <v>0.016</v>
      </c>
      <c r="AH303">
        <v>2</v>
      </c>
      <c r="AI303">
        <v>24182952</v>
      </c>
      <c r="AJ303">
        <v>294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User_2</cp:lastModifiedBy>
  <cp:lastPrinted>2018-02-05T06:04:05Z</cp:lastPrinted>
  <dcterms:created xsi:type="dcterms:W3CDTF">2018-02-02T11:24:36Z</dcterms:created>
  <dcterms:modified xsi:type="dcterms:W3CDTF">2018-02-05T06:04:07Z</dcterms:modified>
  <cp:category/>
  <cp:version/>
  <cp:contentType/>
  <cp:contentStatus/>
</cp:coreProperties>
</file>